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G:\.shortcut-targets-by-id\0B5CtlLgsjf8xM281b21EekxXQ0U\Hanked\Ehitus\2021\238515 Harku vallas Tiskre külas Apametsa tee väljaarendamine\EHITUS\Akt\"/>
    </mc:Choice>
  </mc:AlternateContent>
  <xr:revisionPtr revIDLastSave="0" documentId="13_ncr:1_{A2446229-82A5-4B6F-A010-BBF446A6F54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ro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3" i="2" l="1"/>
  <c r="I73" i="2"/>
  <c r="J73" i="2" s="1"/>
  <c r="H74" i="2"/>
  <c r="I74" i="2"/>
  <c r="J74" i="2" s="1"/>
  <c r="H75" i="2"/>
  <c r="I75" i="2"/>
  <c r="J75" i="2" s="1"/>
  <c r="H76" i="2"/>
  <c r="I76" i="2"/>
  <c r="J76" i="2" s="1"/>
  <c r="H77" i="2"/>
  <c r="I77" i="2"/>
  <c r="J77" i="2" s="1"/>
  <c r="H78" i="2"/>
  <c r="I78" i="2"/>
  <c r="J78" i="2" s="1"/>
  <c r="H79" i="2"/>
  <c r="I79" i="2"/>
  <c r="J79" i="2" s="1"/>
  <c r="H80" i="2"/>
  <c r="I80" i="2"/>
  <c r="J80" i="2" s="1"/>
  <c r="F72" i="2" l="1"/>
  <c r="H72" i="2"/>
  <c r="I72" i="2"/>
  <c r="J72" i="2" s="1"/>
  <c r="H24" i="2"/>
  <c r="I24" i="2"/>
  <c r="J24" i="2" s="1"/>
  <c r="I25" i="2"/>
  <c r="J25" i="2" s="1"/>
  <c r="H25" i="2"/>
  <c r="I68" i="2"/>
  <c r="J68" i="2" s="1"/>
  <c r="I69" i="2"/>
  <c r="J69" i="2" s="1"/>
  <c r="I70" i="2"/>
  <c r="J70" i="2" s="1"/>
  <c r="I71" i="2"/>
  <c r="J71" i="2" s="1"/>
  <c r="I67" i="2"/>
  <c r="J67" i="2" s="1"/>
  <c r="F68" i="2"/>
  <c r="F69" i="2"/>
  <c r="F70" i="2"/>
  <c r="F71" i="2"/>
  <c r="F67" i="2"/>
  <c r="H67" i="2"/>
  <c r="H68" i="2"/>
  <c r="H69" i="2"/>
  <c r="H70" i="2"/>
  <c r="H71" i="2"/>
  <c r="F54" i="2"/>
  <c r="F55" i="2"/>
  <c r="F56" i="2"/>
  <c r="F57" i="2"/>
  <c r="F58" i="2"/>
  <c r="F59" i="2"/>
  <c r="F60" i="2"/>
  <c r="F61" i="2"/>
  <c r="F62" i="2"/>
  <c r="F63" i="2"/>
  <c r="F64" i="2"/>
  <c r="F65" i="2"/>
  <c r="F50" i="2"/>
  <c r="F51" i="2"/>
  <c r="F52" i="2"/>
  <c r="F53" i="2"/>
  <c r="F44" i="2"/>
  <c r="F45" i="2"/>
  <c r="F46" i="2"/>
  <c r="F47" i="2"/>
  <c r="F48" i="2"/>
  <c r="F49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I64" i="2"/>
  <c r="J64" i="2" s="1"/>
  <c r="H64" i="2"/>
  <c r="I63" i="2"/>
  <c r="J63" i="2" s="1"/>
  <c r="H63" i="2"/>
  <c r="I62" i="2"/>
  <c r="J62" i="2" s="1"/>
  <c r="H62" i="2"/>
  <c r="I61" i="2"/>
  <c r="J61" i="2" s="1"/>
  <c r="H61" i="2"/>
  <c r="I60" i="2"/>
  <c r="J60" i="2" s="1"/>
  <c r="H60" i="2"/>
  <c r="I59" i="2"/>
  <c r="J59" i="2" s="1"/>
  <c r="H59" i="2"/>
  <c r="I58" i="2"/>
  <c r="J58" i="2" s="1"/>
  <c r="H58" i="2"/>
  <c r="I57" i="2"/>
  <c r="J57" i="2" s="1"/>
  <c r="H57" i="2"/>
  <c r="I56" i="2"/>
  <c r="J56" i="2" s="1"/>
  <c r="H56" i="2"/>
  <c r="I55" i="2"/>
  <c r="J55" i="2" s="1"/>
  <c r="H55" i="2"/>
  <c r="I54" i="2"/>
  <c r="J54" i="2" s="1"/>
  <c r="H54" i="2"/>
  <c r="I53" i="2"/>
  <c r="J53" i="2" s="1"/>
  <c r="H53" i="2"/>
  <c r="I52" i="2"/>
  <c r="J52" i="2" s="1"/>
  <c r="H52" i="2"/>
  <c r="I51" i="2"/>
  <c r="J51" i="2" s="1"/>
  <c r="H51" i="2"/>
  <c r="I50" i="2"/>
  <c r="J50" i="2" s="1"/>
  <c r="H50" i="2"/>
  <c r="I49" i="2"/>
  <c r="J49" i="2" s="1"/>
  <c r="H49" i="2"/>
  <c r="I48" i="2"/>
  <c r="J48" i="2" s="1"/>
  <c r="H48" i="2"/>
  <c r="I47" i="2"/>
  <c r="J47" i="2" s="1"/>
  <c r="H47" i="2"/>
  <c r="I46" i="2"/>
  <c r="J46" i="2" s="1"/>
  <c r="H46" i="2"/>
  <c r="I45" i="2"/>
  <c r="J45" i="2" s="1"/>
  <c r="H45" i="2"/>
  <c r="I44" i="2"/>
  <c r="J44" i="2" s="1"/>
  <c r="H44" i="2"/>
  <c r="I43" i="2"/>
  <c r="J43" i="2" s="1"/>
  <c r="H43" i="2"/>
  <c r="I42" i="2"/>
  <c r="J42" i="2" s="1"/>
  <c r="H42" i="2"/>
  <c r="I41" i="2"/>
  <c r="J41" i="2" s="1"/>
  <c r="H41" i="2"/>
  <c r="I40" i="2"/>
  <c r="J40" i="2" s="1"/>
  <c r="H40" i="2"/>
  <c r="I39" i="2"/>
  <c r="J39" i="2" s="1"/>
  <c r="H39" i="2"/>
  <c r="I38" i="2"/>
  <c r="J38" i="2" s="1"/>
  <c r="H38" i="2"/>
  <c r="I37" i="2"/>
  <c r="J37" i="2" s="1"/>
  <c r="H37" i="2"/>
  <c r="I36" i="2"/>
  <c r="J36" i="2" s="1"/>
  <c r="H36" i="2"/>
  <c r="I35" i="2"/>
  <c r="J35" i="2" s="1"/>
  <c r="H35" i="2"/>
  <c r="I34" i="2"/>
  <c r="J34" i="2" s="1"/>
  <c r="H34" i="2"/>
  <c r="I33" i="2"/>
  <c r="J33" i="2" s="1"/>
  <c r="H33" i="2"/>
  <c r="I32" i="2"/>
  <c r="J32" i="2" s="1"/>
  <c r="H32" i="2"/>
  <c r="I31" i="2"/>
  <c r="J31" i="2" s="1"/>
  <c r="H31" i="2"/>
  <c r="I65" i="2"/>
  <c r="J65" i="2" s="1"/>
  <c r="J83" i="2" s="1"/>
  <c r="H65" i="2"/>
  <c r="H83" i="2" s="1"/>
  <c r="F23" i="2"/>
  <c r="F24" i="2"/>
  <c r="F25" i="2"/>
  <c r="F26" i="2"/>
  <c r="F27" i="2"/>
  <c r="F28" i="2"/>
  <c r="F29" i="2"/>
  <c r="F30" i="2"/>
  <c r="F16" i="2"/>
  <c r="F17" i="2"/>
  <c r="F18" i="2"/>
  <c r="F19" i="2"/>
  <c r="F20" i="2"/>
  <c r="F21" i="2"/>
  <c r="F22" i="2"/>
  <c r="F15" i="2"/>
  <c r="I13" i="2"/>
  <c r="J13" i="2" s="1"/>
  <c r="I14" i="2"/>
  <c r="J14" i="2" s="1"/>
  <c r="I15" i="2"/>
  <c r="J15" i="2" s="1"/>
  <c r="I16" i="2"/>
  <c r="J16" i="2" s="1"/>
  <c r="I17" i="2"/>
  <c r="J17" i="2" s="1"/>
  <c r="I18" i="2"/>
  <c r="J18" i="2" s="1"/>
  <c r="I19" i="2"/>
  <c r="J19" i="2" s="1"/>
  <c r="I20" i="2"/>
  <c r="J20" i="2" s="1"/>
  <c r="I21" i="2"/>
  <c r="J21" i="2" s="1"/>
  <c r="I22" i="2"/>
  <c r="J22" i="2" s="1"/>
  <c r="I23" i="2"/>
  <c r="J23" i="2" s="1"/>
  <c r="I26" i="2"/>
  <c r="J26" i="2" s="1"/>
  <c r="I27" i="2"/>
  <c r="J27" i="2" s="1"/>
  <c r="I28" i="2"/>
  <c r="J28" i="2" s="1"/>
  <c r="I29" i="2"/>
  <c r="J29" i="2" s="1"/>
  <c r="I30" i="2"/>
  <c r="J30" i="2" s="1"/>
  <c r="H16" i="2"/>
  <c r="H17" i="2"/>
  <c r="H18" i="2"/>
  <c r="H19" i="2"/>
  <c r="H20" i="2"/>
  <c r="H21" i="2"/>
  <c r="H22" i="2"/>
  <c r="H23" i="2"/>
  <c r="H26" i="2"/>
  <c r="H27" i="2"/>
  <c r="H28" i="2"/>
  <c r="H29" i="2"/>
  <c r="H30" i="2"/>
  <c r="F13" i="2"/>
  <c r="F14" i="2"/>
  <c r="H13" i="2"/>
  <c r="H14" i="2"/>
  <c r="H15" i="2"/>
  <c r="I12" i="2"/>
  <c r="J12" i="2" s="1"/>
  <c r="H12" i="2"/>
  <c r="F12" i="2"/>
  <c r="F83" i="2" l="1"/>
  <c r="F84" i="2" s="1"/>
  <c r="F85" i="2" s="1"/>
  <c r="H86" i="2"/>
  <c r="C92" i="2" s="1"/>
  <c r="C94" i="2" l="1"/>
  <c r="F86" i="2"/>
  <c r="F87" i="2" s="1"/>
  <c r="C91" i="2"/>
  <c r="H87" i="2"/>
  <c r="C93" i="2" s="1"/>
  <c r="J86" i="2"/>
  <c r="J87" i="2" s="1"/>
  <c r="C90" i="2"/>
</calcChain>
</file>

<file path=xl/sharedStrings.xml><?xml version="1.0" encoding="utf-8"?>
<sst xmlns="http://schemas.openxmlformats.org/spreadsheetml/2006/main" count="187" uniqueCount="124">
  <si>
    <t>JRK. NR.</t>
  </si>
  <si>
    <t>TÖÖ NIMETUS</t>
  </si>
  <si>
    <t>Leping</t>
  </si>
  <si>
    <t>Korrigeeritud lepingulised mahud</t>
  </si>
  <si>
    <t>Mahtude muudatus</t>
  </si>
  <si>
    <t>Maksumus</t>
  </si>
  <si>
    <t>Maht</t>
  </si>
  <si>
    <t xml:space="preserve">Maht </t>
  </si>
  <si>
    <t>Ühik</t>
  </si>
  <si>
    <t>Ühku hnd</t>
  </si>
  <si>
    <t>Kokku</t>
  </si>
  <si>
    <t>Käibemaks 20%</t>
  </si>
  <si>
    <t>Kokku koos käibemaksuga</t>
  </si>
  <si>
    <t>Ehitustööde lepinguline maksumus koos käibemaksuga</t>
  </si>
  <si>
    <t>OJV tegija:</t>
  </si>
  <si>
    <t>Töövõtja esindaja:</t>
  </si>
  <si>
    <t>Sulev Puumeister</t>
  </si>
  <si>
    <t>allkirjastatud digitaalselt</t>
  </si>
  <si>
    <t>Aadress:</t>
  </si>
  <si>
    <t>Rg-kood:</t>
  </si>
  <si>
    <t>Telefon:</t>
  </si>
  <si>
    <t>E-post:</t>
  </si>
  <si>
    <t>Aadress: Kooli 57,Kopli küla,Rae vald,Harjumaa</t>
  </si>
  <si>
    <t>Telefon: 50994441</t>
  </si>
  <si>
    <t>E- pst: info(at)skpehitus.ee</t>
  </si>
  <si>
    <t>Ettenägematud tööd 10%</t>
  </si>
  <si>
    <t>Koos ettenägematute töödega</t>
  </si>
  <si>
    <t>Omanikujärelevalve: SKP Ehitus- ja Õigusbüroo OÜ</t>
  </si>
  <si>
    <t>Ehitustööde lepnguline maksumus peale muutust</t>
  </si>
  <si>
    <t xml:space="preserve">Ettenägematute tööde reservist kasutatud </t>
  </si>
  <si>
    <t>Ettenägematute tööde reservi jääk</t>
  </si>
  <si>
    <t>Mart Hallimäe</t>
  </si>
  <si>
    <t xml:space="preserve">Proovivõtt ja katsetamine </t>
  </si>
  <si>
    <t xml:space="preserve">Load, kindlustused </t>
  </si>
  <si>
    <t xml:space="preserve">Tööpiirkonna ja teede korrashoid  </t>
  </si>
  <si>
    <t xml:space="preserve">Ajutised tööd (sh. objektikontorid, ajutised teed) </t>
  </si>
  <si>
    <t xml:space="preserve">Tööde mõõdistamine ja märkimistööd </t>
  </si>
  <si>
    <t xml:space="preserve">Konsultatsioonid projekteerijaga </t>
  </si>
  <si>
    <t>Infotahvel "Harku vald ehitab" 1000x1500</t>
  </si>
  <si>
    <t xml:space="preserve">kogusumma  </t>
  </si>
  <si>
    <t>tk</t>
  </si>
  <si>
    <t xml:space="preserve">Raadamine ja juurimine </t>
  </si>
  <si>
    <t>Üksikpuude langetamine koos kändude juurimisega</t>
  </si>
  <si>
    <t>Üksikpuude kaitsmine</t>
  </si>
  <si>
    <t xml:space="preserve">Teemaa-ala puhastamine  </t>
  </si>
  <si>
    <t xml:space="preserve">tk  </t>
  </si>
  <si>
    <r>
      <t>m</t>
    </r>
    <r>
      <rPr>
        <vertAlign val="superscript"/>
        <sz val="10"/>
        <color rgb="FF000000"/>
        <rFont val="Times New Roman"/>
        <family val="1"/>
        <charset val="186"/>
      </rPr>
      <t>2</t>
    </r>
    <r>
      <rPr>
        <sz val="10"/>
        <color rgb="FF000000"/>
        <rFont val="Times New Roman"/>
        <family val="1"/>
        <charset val="186"/>
      </rPr>
      <t xml:space="preserve">  </t>
    </r>
  </si>
  <si>
    <t xml:space="preserve">Kasvupinnase eemaldamine  </t>
  </si>
  <si>
    <t xml:space="preserve">Ehituseks sobimatu pinnase kaevandamine  </t>
  </si>
  <si>
    <t xml:space="preserve">Muldkeha ehitamine juurdeveetavast pinnasest  </t>
  </si>
  <si>
    <t xml:space="preserve">Mulde aluspinna planeerimine ja tihendamine  </t>
  </si>
  <si>
    <t xml:space="preserve">Munakivid betooniseguga geotekstiilil  </t>
  </si>
  <si>
    <t xml:space="preserve">Erosioonikaitse vahendid (matid)  </t>
  </si>
  <si>
    <r>
      <t>m</t>
    </r>
    <r>
      <rPr>
        <vertAlign val="superscript"/>
        <sz val="10"/>
        <color rgb="FF000000"/>
        <rFont val="Times New Roman"/>
        <family val="1"/>
        <charset val="186"/>
      </rPr>
      <t>3</t>
    </r>
    <r>
      <rPr>
        <sz val="10"/>
        <color rgb="FF000000"/>
        <rFont val="Times New Roman"/>
        <family val="1"/>
        <charset val="186"/>
      </rPr>
      <t xml:space="preserve">  </t>
    </r>
  </si>
  <si>
    <t xml:space="preserve">Olemasoleva katendi freesimine  </t>
  </si>
  <si>
    <t xml:space="preserve">Paekivi killustikust tasanduskiht  </t>
  </si>
  <si>
    <t>Asfaltbetoon AC 8 surf</t>
  </si>
  <si>
    <t>Asfaltbetoon AC 16 surf</t>
  </si>
  <si>
    <t>Asfaltbetoon PA 16</t>
  </si>
  <si>
    <t>Asfaltbetoon AC 20 bin</t>
  </si>
  <si>
    <t>Asfaltbetoon AC 32 base</t>
  </si>
  <si>
    <t>Peenarde kindlustamine (purustatud kruu)</t>
  </si>
  <si>
    <t xml:space="preserve">Betoonäärekivid  </t>
  </si>
  <si>
    <t xml:space="preserve">Tehiskivist sillutuskate  </t>
  </si>
  <si>
    <t xml:space="preserve">m  </t>
  </si>
  <si>
    <t xml:space="preserve">Dreenitoru  </t>
  </si>
  <si>
    <t>Restkaev settepall 300l, kandiline malmluuk 40t</t>
  </si>
  <si>
    <t>Restkaev settepall 300l, mururest</t>
  </si>
  <si>
    <t>Sajuvee vaatluskaev, teleskoopne, malmist umbkaas 40t</t>
  </si>
  <si>
    <t>Sademevee kanalisatsioonitoru SN 8</t>
  </si>
  <si>
    <t xml:space="preserve">Truubi pikendamine  </t>
  </si>
  <si>
    <t>Liiklusmärk koos posti ja vundamendiga</t>
  </si>
  <si>
    <t>Liiklusmärk (ilma postita)</t>
  </si>
  <si>
    <t xml:space="preserve">Teemärgistus termovaluplastikuga  </t>
  </si>
  <si>
    <t xml:space="preserve">Künnis  </t>
  </si>
  <si>
    <t>Reservtorude kaevik ja paigaldamine koos taastamisega</t>
  </si>
  <si>
    <t xml:space="preserve">Kaablikaeviku kaevamine kaabli/kaablite paigaldamisega torusse/torudesse koos taastamisega  </t>
  </si>
  <si>
    <t xml:space="preserve">0,4 kV elektrikaabli otsmuhv PVC-kaablile  </t>
  </si>
  <si>
    <t>Valgustuse lülituskilbi paigaldus ja maanduse ehitus</t>
  </si>
  <si>
    <t>Valgustuse liitumise projekti ja ehituse tellimine (PK 3 x 10 A)</t>
  </si>
  <si>
    <t xml:space="preserve">Kordusmaanduse rajamine </t>
  </si>
  <si>
    <t>Valgustuse metallmasti h = 6 m, jalandi ja valgusti paigaldus 
(sh konsooliga)</t>
  </si>
  <si>
    <t>Valgustuse metallmasti h = 8 m, jalandi, konsooli l = 1,0 m ja valgusti paigaldus (sh ühel postil kaks valgustit ( 1 tk))</t>
  </si>
  <si>
    <t xml:space="preserve">Kontrollitoimingud  </t>
  </si>
  <si>
    <t xml:space="preserve">Mahamärkimine ja teostusmõõdistus  </t>
  </si>
  <si>
    <t xml:space="preserve">Muru kasvualuse rajamine ja külv  </t>
  </si>
  <si>
    <t xml:space="preserve">Üle 2,5m kõrgustele lehtpuudele kasvualuse rajamine, istutamine ja toestamine  </t>
  </si>
  <si>
    <t>kompl.</t>
  </si>
  <si>
    <t xml:space="preserve">objekt  </t>
  </si>
  <si>
    <t>Töövõtja: Warren Teed OÜ</t>
  </si>
  <si>
    <t>Harju maakond, Harku vald, Tiskre küla Apametsa 
tee lõik Toome tee - Künka tee ristmik ja Künka tee 
lõik ristmikust kuni Tiskreoja arenduse töövõtupiirini.
Künka ja Apametsa tee</t>
  </si>
  <si>
    <t>Aadress: Järvekalda tee 1, Harkujärve küla, Harku vald</t>
  </si>
  <si>
    <t>Telefon: 6118010</t>
  </si>
  <si>
    <t>E-post: info@warrenteed.ee</t>
  </si>
  <si>
    <t>Rg-kood: 14242534</t>
  </si>
  <si>
    <t>Tellija: Harku Vallavalitsus</t>
  </si>
  <si>
    <t>Kallaste tn 12,
Tabasalu, Harku vald</t>
  </si>
  <si>
    <t>harku@harku.ee</t>
  </si>
  <si>
    <t>Raivo Altmets</t>
  </si>
  <si>
    <t>Tellija esindaja:</t>
  </si>
  <si>
    <t>Lisatööd</t>
  </si>
  <si>
    <t xml:space="preserve">Kapede paigaldus </t>
  </si>
  <si>
    <t>Sademevee kanalisatsioonitoru SN 8 De 315</t>
  </si>
  <si>
    <t>Sajuvee vaatluskaev, teleskoopne, malmist umbkaas 40 t D315/400</t>
  </si>
  <si>
    <t>Veetoru pikendamine</t>
  </si>
  <si>
    <t>jm</t>
  </si>
  <si>
    <t>Niisutussüsteemi kaevude likvideerimine</t>
  </si>
  <si>
    <t>Dreenkiht  h=20 cm</t>
  </si>
  <si>
    <t>Dreenkiht  h=30 cm</t>
  </si>
  <si>
    <t>Killustikalus  h=20 cm</t>
  </si>
  <si>
    <t>Killustikalus  h=23 cm</t>
  </si>
  <si>
    <t>Killustikalus  h=30cm</t>
  </si>
  <si>
    <t>Kraavi puhastamine</t>
  </si>
  <si>
    <t>Ehitusmaksumus suurenes ilma käibemaksuta</t>
  </si>
  <si>
    <t>Ehitustööde mahtude muudatuse protokll nr. 2</t>
  </si>
  <si>
    <t>Kraavi puhastamine 2022</t>
  </si>
  <si>
    <t>Asfaltbetoonsegude kallinemise kompenseerimine</t>
  </si>
  <si>
    <t>Asfaltbetoon AC 8 surf h=5 cm</t>
  </si>
  <si>
    <t xml:space="preserve">m2  </t>
  </si>
  <si>
    <t>Asfaltbetoon AC 16 surf h=5 cm</t>
  </si>
  <si>
    <t>Asfaltbetoon PA 16 h=5 cm</t>
  </si>
  <si>
    <t>Asfaltbetoon AC 20 bin h= 7 cm</t>
  </si>
  <si>
    <t>Asfaltbetoon AC 32 base h=7 cm</t>
  </si>
  <si>
    <t>Kastmiskotid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</si>
</sst>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color theme="1"/>
      <name val="Calibri"/>
      <family val="2"/>
      <scheme val="minor"/>
    </font>
    <font>
      <b/>
      <sz val="11"/>
      <name val="Times New Roman"/>
      <family val="1"/>
      <charset val="186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0"/>
      <color rgb="FF000000"/>
      <name val="Calibri"/>
      <family val="2"/>
      <charset val="186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charset val="186"/>
    </font>
    <font>
      <u/>
      <sz val="10"/>
      <color theme="10"/>
      <name val="Calibri"/>
      <family val="2"/>
      <scheme val="minor"/>
    </font>
    <font>
      <u/>
      <sz val="10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  <charset val="186"/>
    </font>
    <font>
      <vertAlign val="superscript"/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i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139">
    <xf numFmtId="0" fontId="0" fillId="0" borderId="0" xfId="0"/>
    <xf numFmtId="1" fontId="4" fillId="2" borderId="0" xfId="3" applyNumberFormat="1" applyFont="1" applyFill="1" applyAlignment="1">
      <alignment horizontal="left" vertical="center"/>
    </xf>
    <xf numFmtId="2" fontId="5" fillId="2" borderId="0" xfId="2" applyNumberFormat="1" applyFont="1" applyFill="1" applyAlignment="1">
      <alignment horizontal="center" vertical="center"/>
    </xf>
    <xf numFmtId="2" fontId="5" fillId="2" borderId="0" xfId="1" applyNumberFormat="1" applyFont="1" applyFill="1" applyAlignment="1">
      <alignment horizontal="center"/>
    </xf>
    <xf numFmtId="1" fontId="5" fillId="2" borderId="0" xfId="3" applyNumberFormat="1" applyFont="1" applyFill="1" applyAlignment="1">
      <alignment horizontal="center" vertical="center"/>
    </xf>
    <xf numFmtId="1" fontId="5" fillId="2" borderId="0" xfId="1" applyNumberFormat="1" applyFont="1" applyFill="1" applyAlignment="1">
      <alignment horizontal="center"/>
    </xf>
    <xf numFmtId="2" fontId="5" fillId="2" borderId="0" xfId="1" applyNumberFormat="1" applyFont="1" applyFill="1" applyAlignment="1">
      <alignment horizontal="centerContinuous"/>
    </xf>
    <xf numFmtId="0" fontId="0" fillId="2" borderId="0" xfId="0" applyFill="1"/>
    <xf numFmtId="2" fontId="0" fillId="2" borderId="0" xfId="0" applyNumberFormat="1" applyFill="1"/>
    <xf numFmtId="0" fontId="0" fillId="2" borderId="0" xfId="0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7" fillId="2" borderId="0" xfId="0" applyFont="1" applyFill="1"/>
    <xf numFmtId="0" fontId="5" fillId="2" borderId="5" xfId="0" applyFont="1" applyFill="1" applyBorder="1" applyAlignment="1">
      <alignment wrapText="1"/>
    </xf>
    <xf numFmtId="0" fontId="7" fillId="2" borderId="0" xfId="0" applyFont="1" applyFill="1" applyBorder="1"/>
    <xf numFmtId="0" fontId="5" fillId="2" borderId="13" xfId="0" applyFont="1" applyFill="1" applyBorder="1" applyAlignment="1">
      <alignment wrapText="1"/>
    </xf>
    <xf numFmtId="0" fontId="7" fillId="2" borderId="0" xfId="0" applyFont="1" applyFill="1" applyAlignment="1">
      <alignment horizontal="center"/>
    </xf>
    <xf numFmtId="2" fontId="7" fillId="2" borderId="0" xfId="0" applyNumberFormat="1" applyFont="1" applyFill="1" applyAlignment="1">
      <alignment horizontal="center"/>
    </xf>
    <xf numFmtId="0" fontId="5" fillId="2" borderId="14" xfId="0" applyFont="1" applyFill="1" applyBorder="1" applyAlignment="1">
      <alignment wrapText="1"/>
    </xf>
    <xf numFmtId="0" fontId="7" fillId="2" borderId="0" xfId="0" applyFont="1" applyFill="1" applyBorder="1" applyAlignment="1">
      <alignment horizontal="center"/>
    </xf>
    <xf numFmtId="2" fontId="7" fillId="2" borderId="0" xfId="0" applyNumberFormat="1" applyFont="1" applyFill="1" applyBorder="1" applyAlignment="1">
      <alignment horizontal="center"/>
    </xf>
    <xf numFmtId="2" fontId="5" fillId="2" borderId="0" xfId="3" applyNumberFormat="1" applyFont="1" applyFill="1" applyAlignment="1">
      <alignment horizontal="center" vertical="center"/>
    </xf>
    <xf numFmtId="0" fontId="10" fillId="0" borderId="3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4" fontId="8" fillId="2" borderId="5" xfId="0" applyNumberFormat="1" applyFont="1" applyFill="1" applyBorder="1"/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" fontId="12" fillId="0" borderId="2" xfId="0" applyNumberFormat="1" applyFont="1" applyBorder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4" fontId="7" fillId="2" borderId="0" xfId="0" applyNumberFormat="1" applyFont="1" applyFill="1" applyAlignment="1">
      <alignment horizontal="center"/>
    </xf>
    <xf numFmtId="4" fontId="7" fillId="2" borderId="13" xfId="0" applyNumberFormat="1" applyFont="1" applyFill="1" applyBorder="1"/>
    <xf numFmtId="4" fontId="7" fillId="2" borderId="16" xfId="0" applyNumberFormat="1" applyFont="1" applyFill="1" applyBorder="1" applyAlignment="1">
      <alignment horizontal="center"/>
    </xf>
    <xf numFmtId="4" fontId="8" fillId="2" borderId="14" xfId="0" applyNumberFormat="1" applyFont="1" applyFill="1" applyBorder="1"/>
    <xf numFmtId="4" fontId="8" fillId="2" borderId="14" xfId="0" applyNumberFormat="1" applyFont="1" applyFill="1" applyBorder="1" applyAlignment="1">
      <alignment horizontal="center"/>
    </xf>
    <xf numFmtId="0" fontId="15" fillId="2" borderId="0" xfId="0" applyFont="1" applyFill="1" applyBorder="1" applyAlignment="1">
      <alignment horizontal="left"/>
    </xf>
    <xf numFmtId="0" fontId="15" fillId="2" borderId="0" xfId="0" applyFont="1" applyFill="1" applyBorder="1" applyAlignment="1"/>
    <xf numFmtId="0" fontId="15" fillId="2" borderId="0" xfId="0" applyFont="1" applyFill="1" applyBorder="1"/>
    <xf numFmtId="1" fontId="16" fillId="2" borderId="0" xfId="0" applyNumberFormat="1" applyFont="1" applyFill="1" applyBorder="1"/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/>
    </xf>
    <xf numFmtId="49" fontId="16" fillId="2" borderId="0" xfId="0" applyNumberFormat="1" applyFont="1" applyFill="1" applyBorder="1" applyAlignment="1">
      <alignment vertical="center"/>
    </xf>
    <xf numFmtId="0" fontId="16" fillId="2" borderId="0" xfId="0" applyFont="1" applyFill="1" applyBorder="1"/>
    <xf numFmtId="0" fontId="17" fillId="2" borderId="0" xfId="0" applyFont="1" applyFill="1" applyBorder="1" applyAlignment="1">
      <alignment horizontal="left"/>
    </xf>
    <xf numFmtId="0" fontId="19" fillId="2" borderId="0" xfId="7" applyFont="1" applyFill="1" applyBorder="1" applyAlignment="1" applyProtection="1">
      <alignment vertical="center"/>
    </xf>
    <xf numFmtId="0" fontId="20" fillId="2" borderId="0" xfId="7" applyFont="1" applyFill="1" applyBorder="1" applyAlignment="1" applyProtection="1">
      <alignment vertical="center"/>
    </xf>
    <xf numFmtId="0" fontId="17" fillId="2" borderId="0" xfId="0" applyFont="1" applyFill="1" applyBorder="1"/>
    <xf numFmtId="0" fontId="16" fillId="2" borderId="0" xfId="0" applyFont="1" applyFill="1" applyBorder="1" applyAlignment="1">
      <alignment vertical="center"/>
    </xf>
    <xf numFmtId="2" fontId="6" fillId="2" borderId="7" xfId="1" applyNumberFormat="1" applyFont="1" applyFill="1" applyBorder="1" applyAlignment="1">
      <alignment horizontal="center"/>
    </xf>
    <xf numFmtId="2" fontId="6" fillId="2" borderId="6" xfId="1" applyNumberFormat="1" applyFont="1" applyFill="1" applyBorder="1" applyAlignment="1">
      <alignment horizontal="center"/>
    </xf>
    <xf numFmtId="2" fontId="6" fillId="2" borderId="10" xfId="1" applyNumberFormat="1" applyFont="1" applyFill="1" applyBorder="1" applyAlignment="1">
      <alignment horizontal="center"/>
    </xf>
    <xf numFmtId="2" fontId="6" fillId="2" borderId="7" xfId="2" applyNumberFormat="1" applyFont="1" applyFill="1" applyBorder="1" applyAlignment="1">
      <alignment horizontal="center" vertical="center"/>
    </xf>
    <xf numFmtId="2" fontId="6" fillId="2" borderId="10" xfId="2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horizontal="right" vertical="center"/>
    </xf>
    <xf numFmtId="0" fontId="12" fillId="0" borderId="11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4" fontId="12" fillId="0" borderId="15" xfId="0" applyNumberFormat="1" applyFont="1" applyBorder="1" applyAlignment="1">
      <alignment horizontal="center" vertical="center"/>
    </xf>
    <xf numFmtId="4" fontId="13" fillId="2" borderId="4" xfId="0" applyNumberFormat="1" applyFont="1" applyFill="1" applyBorder="1" applyAlignment="1">
      <alignment horizontal="center" vertical="center" wrapText="1"/>
    </xf>
    <xf numFmtId="4" fontId="12" fillId="2" borderId="4" xfId="0" applyNumberFormat="1" applyFont="1" applyFill="1" applyBorder="1" applyAlignment="1">
      <alignment horizontal="center"/>
    </xf>
    <xf numFmtId="4" fontId="7" fillId="2" borderId="0" xfId="0" applyNumberFormat="1" applyFont="1" applyFill="1" applyBorder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4" fontId="8" fillId="2" borderId="16" xfId="0" applyNumberFormat="1" applyFont="1" applyFill="1" applyBorder="1"/>
    <xf numFmtId="4" fontId="8" fillId="2" borderId="0" xfId="0" applyNumberFormat="1" applyFont="1" applyFill="1" applyBorder="1"/>
    <xf numFmtId="0" fontId="16" fillId="2" borderId="0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wrapText="1"/>
    </xf>
    <xf numFmtId="0" fontId="8" fillId="2" borderId="0" xfId="0" applyFont="1" applyFill="1" applyBorder="1"/>
    <xf numFmtId="0" fontId="5" fillId="2" borderId="0" xfId="0" applyFont="1" applyFill="1" applyBorder="1" applyAlignment="1">
      <alignment wrapText="1"/>
    </xf>
    <xf numFmtId="0" fontId="7" fillId="2" borderId="22" xfId="0" applyFont="1" applyFill="1" applyBorder="1"/>
    <xf numFmtId="0" fontId="7" fillId="2" borderId="23" xfId="0" applyFont="1" applyFill="1" applyBorder="1" applyAlignment="1">
      <alignment wrapText="1"/>
    </xf>
    <xf numFmtId="4" fontId="7" fillId="2" borderId="24" xfId="0" applyNumberFormat="1" applyFont="1" applyFill="1" applyBorder="1"/>
    <xf numFmtId="0" fontId="7" fillId="2" borderId="25" xfId="0" applyFont="1" applyFill="1" applyBorder="1"/>
    <xf numFmtId="4" fontId="8" fillId="2" borderId="26" xfId="0" applyNumberFormat="1" applyFont="1" applyFill="1" applyBorder="1"/>
    <xf numFmtId="4" fontId="7" fillId="2" borderId="26" xfId="0" applyNumberFormat="1" applyFont="1" applyFill="1" applyBorder="1"/>
    <xf numFmtId="4" fontId="8" fillId="3" borderId="26" xfId="0" applyNumberFormat="1" applyFont="1" applyFill="1" applyBorder="1"/>
    <xf numFmtId="0" fontId="7" fillId="2" borderId="27" xfId="0" applyFont="1" applyFill="1" applyBorder="1"/>
    <xf numFmtId="0" fontId="0" fillId="2" borderId="28" xfId="0" applyFill="1" applyBorder="1"/>
    <xf numFmtId="0" fontId="21" fillId="0" borderId="2" xfId="0" applyFont="1" applyBorder="1" applyAlignment="1">
      <alignment horizontal="justify" vertical="center" wrapText="1"/>
    </xf>
    <xf numFmtId="0" fontId="22" fillId="0" borderId="2" xfId="0" applyFont="1" applyBorder="1" applyAlignment="1">
      <alignment horizontal="left" vertical="center" wrapText="1"/>
    </xf>
    <xf numFmtId="0" fontId="21" fillId="0" borderId="6" xfId="0" applyFont="1" applyBorder="1" applyAlignment="1">
      <alignment horizontal="justify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2" fontId="22" fillId="0" borderId="2" xfId="0" applyNumberFormat="1" applyFont="1" applyBorder="1"/>
    <xf numFmtId="164" fontId="22" fillId="0" borderId="15" xfId="0" applyNumberFormat="1" applyFont="1" applyBorder="1"/>
    <xf numFmtId="2" fontId="22" fillId="0" borderId="30" xfId="0" applyNumberFormat="1" applyFont="1" applyBorder="1"/>
    <xf numFmtId="0" fontId="22" fillId="0" borderId="1" xfId="0" applyFont="1" applyBorder="1" applyAlignment="1">
      <alignment horizontal="justify" vertical="center" wrapText="1"/>
    </xf>
    <xf numFmtId="0" fontId="22" fillId="0" borderId="1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2" fontId="24" fillId="0" borderId="2" xfId="0" applyNumberFormat="1" applyFont="1" applyBorder="1"/>
    <xf numFmtId="164" fontId="24" fillId="0" borderId="15" xfId="0" applyNumberFormat="1" applyFont="1" applyBorder="1"/>
    <xf numFmtId="3" fontId="0" fillId="2" borderId="0" xfId="0" applyNumberFormat="1" applyFill="1" applyAlignment="1">
      <alignment horizontal="left"/>
    </xf>
    <xf numFmtId="49" fontId="18" fillId="2" borderId="0" xfId="7" applyNumberFormat="1" applyFill="1" applyBorder="1" applyAlignment="1" applyProtection="1">
      <alignment vertical="center"/>
    </xf>
    <xf numFmtId="9" fontId="0" fillId="2" borderId="29" xfId="0" applyNumberFormat="1" applyFill="1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2" xfId="0" applyFont="1" applyBorder="1" applyAlignment="1">
      <alignment horizontal="right" vertical="center"/>
    </xf>
    <xf numFmtId="164" fontId="22" fillId="0" borderId="2" xfId="0" applyNumberFormat="1" applyFont="1" applyBorder="1"/>
    <xf numFmtId="4" fontId="12" fillId="2" borderId="2" xfId="0" applyNumberFormat="1" applyFont="1" applyFill="1" applyBorder="1" applyAlignment="1">
      <alignment horizontal="center"/>
    </xf>
    <xf numFmtId="0" fontId="0" fillId="0" borderId="30" xfId="0" applyBorder="1" applyAlignment="1">
      <alignment horizontal="center" vertical="center"/>
    </xf>
    <xf numFmtId="0" fontId="0" fillId="0" borderId="30" xfId="0" applyBorder="1" applyAlignment="1">
      <alignment horizontal="center"/>
    </xf>
    <xf numFmtId="4" fontId="13" fillId="2" borderId="31" xfId="0" applyNumberFormat="1" applyFont="1" applyFill="1" applyBorder="1" applyAlignment="1">
      <alignment horizontal="center" vertical="center" wrapText="1"/>
    </xf>
    <xf numFmtId="2" fontId="22" fillId="0" borderId="32" xfId="0" applyNumberFormat="1" applyFont="1" applyBorder="1"/>
    <xf numFmtId="4" fontId="12" fillId="2" borderId="33" xfId="0" applyNumberFormat="1" applyFont="1" applyFill="1" applyBorder="1" applyAlignment="1">
      <alignment horizontal="center"/>
    </xf>
    <xf numFmtId="0" fontId="12" fillId="0" borderId="34" xfId="0" applyFont="1" applyBorder="1" applyAlignment="1">
      <alignment horizontal="center" vertical="center"/>
    </xf>
    <xf numFmtId="4" fontId="12" fillId="2" borderId="31" xfId="0" applyNumberFormat="1" applyFont="1" applyFill="1" applyBorder="1" applyAlignment="1">
      <alignment horizontal="center"/>
    </xf>
    <xf numFmtId="0" fontId="10" fillId="0" borderId="33" xfId="0" applyFont="1" applyBorder="1" applyAlignment="1">
      <alignment horizontal="right" vertical="center"/>
    </xf>
    <xf numFmtId="0" fontId="22" fillId="0" borderId="33" xfId="0" applyFont="1" applyBorder="1" applyAlignment="1">
      <alignment horizontal="center" vertical="center" wrapText="1"/>
    </xf>
    <xf numFmtId="164" fontId="22" fillId="0" borderId="33" xfId="0" applyNumberFormat="1" applyFont="1" applyBorder="1"/>
    <xf numFmtId="2" fontId="22" fillId="0" borderId="30" xfId="0" applyNumberFormat="1" applyFont="1" applyBorder="1" applyAlignment="1">
      <alignment horizont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justify" vertical="center" wrapText="1"/>
    </xf>
    <xf numFmtId="2" fontId="24" fillId="0" borderId="30" xfId="0" applyNumberFormat="1" applyFont="1" applyBorder="1"/>
    <xf numFmtId="0" fontId="25" fillId="0" borderId="3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justify" vertical="center" wrapText="1"/>
    </xf>
    <xf numFmtId="0" fontId="26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/>
    <xf numFmtId="0" fontId="22" fillId="0" borderId="31" xfId="0" applyFont="1" applyBorder="1" applyAlignment="1">
      <alignment horizontal="justify" vertical="center" wrapText="1"/>
    </xf>
    <xf numFmtId="4" fontId="0" fillId="2" borderId="0" xfId="0" applyNumberFormat="1" applyFill="1"/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1" fontId="6" fillId="2" borderId="9" xfId="1" applyNumberFormat="1" applyFont="1" applyFill="1" applyBorder="1" applyAlignment="1">
      <alignment horizontal="center" vertical="center" wrapText="1"/>
    </xf>
    <xf numFmtId="1" fontId="6" fillId="2" borderId="12" xfId="1" applyNumberFormat="1" applyFont="1" applyFill="1" applyBorder="1" applyAlignment="1">
      <alignment horizontal="center" vertical="center" wrapText="1"/>
    </xf>
    <xf numFmtId="2" fontId="6" fillId="2" borderId="8" xfId="1" applyNumberFormat="1" applyFont="1" applyFill="1" applyBorder="1" applyAlignment="1">
      <alignment horizontal="center" vertical="center"/>
    </xf>
    <xf numFmtId="2" fontId="6" fillId="2" borderId="18" xfId="1" applyNumberFormat="1" applyFont="1" applyFill="1" applyBorder="1" applyAlignment="1">
      <alignment horizontal="center" vertical="center"/>
    </xf>
    <xf numFmtId="2" fontId="6" fillId="2" borderId="9" xfId="1" applyNumberFormat="1" applyFont="1" applyFill="1" applyBorder="1" applyAlignment="1">
      <alignment horizontal="center"/>
    </xf>
    <xf numFmtId="2" fontId="6" fillId="2" borderId="17" xfId="1" applyNumberFormat="1" applyFont="1" applyFill="1" applyBorder="1" applyAlignment="1">
      <alignment horizontal="center"/>
    </xf>
    <xf numFmtId="2" fontId="6" fillId="2" borderId="8" xfId="1" applyNumberFormat="1" applyFont="1" applyFill="1" applyBorder="1" applyAlignment="1">
      <alignment horizontal="center"/>
    </xf>
    <xf numFmtId="2" fontId="6" fillId="2" borderId="9" xfId="2" applyNumberFormat="1" applyFont="1" applyFill="1" applyBorder="1" applyAlignment="1">
      <alignment horizontal="center" vertical="center" wrapText="1"/>
    </xf>
    <xf numFmtId="2" fontId="6" fillId="2" borderId="8" xfId="2" applyNumberFormat="1" applyFont="1" applyFill="1" applyBorder="1" applyAlignment="1">
      <alignment horizontal="center" vertical="center" wrapText="1"/>
    </xf>
    <xf numFmtId="2" fontId="6" fillId="2" borderId="9" xfId="2" applyNumberFormat="1" applyFont="1" applyFill="1" applyBorder="1" applyAlignment="1">
      <alignment horizontal="center" vertical="center"/>
    </xf>
    <xf numFmtId="2" fontId="6" fillId="2" borderId="8" xfId="2" applyNumberFormat="1" applyFont="1" applyFill="1" applyBorder="1" applyAlignment="1">
      <alignment horizontal="center" vertical="center"/>
    </xf>
  </cellXfs>
  <cellStyles count="8">
    <cellStyle name="Hyperlink" xfId="7" builtinId="8"/>
    <cellStyle name="Normaallaad 2" xfId="4" xr:uid="{00000000-0005-0000-0000-000002000000}"/>
    <cellStyle name="Normaallaad 3" xfId="1" xr:uid="{00000000-0005-0000-0000-000003000000}"/>
    <cellStyle name="Normal" xfId="0" builtinId="0"/>
    <cellStyle name="Normal 2 3" xfId="5" xr:uid="{00000000-0005-0000-0000-000004000000}"/>
    <cellStyle name="Normal 62" xfId="6" xr:uid="{00000000-0005-0000-0000-000005000000}"/>
    <cellStyle name="Normal_Mahtude muudatus kaarli" xfId="3" xr:uid="{00000000-0005-0000-0000-000006000000}"/>
    <cellStyle name="Normal_tammsaare tee 73 ak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arku@harku.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1"/>
  <sheetViews>
    <sheetView tabSelected="1" topLeftCell="A67" zoomScaleNormal="100" workbookViewId="0">
      <selection activeCell="G81" sqref="G81"/>
    </sheetView>
  </sheetViews>
  <sheetFormatPr defaultRowHeight="14.4" x14ac:dyDescent="0.3"/>
  <cols>
    <col min="1" max="1" width="7.88671875" style="7" customWidth="1"/>
    <col min="2" max="2" width="42.77734375" style="7" customWidth="1"/>
    <col min="3" max="3" width="8.21875" style="7" customWidth="1"/>
    <col min="4" max="4" width="14.88671875" style="7" customWidth="1"/>
    <col min="5" max="5" width="10.109375" style="7" customWidth="1"/>
    <col min="6" max="6" width="11.109375" style="7" customWidth="1"/>
    <col min="7" max="7" width="9.5546875" style="9" customWidth="1"/>
    <col min="8" max="8" width="14.44140625" style="10" customWidth="1"/>
    <col min="9" max="9" width="9.77734375" style="7" customWidth="1"/>
    <col min="10" max="10" width="10.109375" style="7" customWidth="1"/>
    <col min="11" max="12" width="8.88671875" style="7"/>
    <col min="13" max="13" width="9.88671875" style="7" bestFit="1" customWidth="1"/>
    <col min="14" max="16384" width="8.88671875" style="7"/>
  </cols>
  <sheetData>
    <row r="1" spans="1:10" x14ac:dyDescent="0.3">
      <c r="A1" s="1" t="s">
        <v>114</v>
      </c>
      <c r="B1" s="20"/>
      <c r="C1" s="20"/>
      <c r="D1" s="20"/>
      <c r="E1" s="20"/>
      <c r="F1" s="20"/>
      <c r="G1" s="2"/>
      <c r="H1" s="2"/>
      <c r="I1" s="3"/>
      <c r="J1" s="20"/>
    </row>
    <row r="2" spans="1:10" x14ac:dyDescent="0.3">
      <c r="A2" s="4"/>
      <c r="B2" s="20"/>
      <c r="C2" s="20"/>
      <c r="D2" s="20"/>
      <c r="E2" s="20"/>
      <c r="F2" s="20"/>
      <c r="G2" s="2"/>
      <c r="H2" s="2"/>
      <c r="I2" s="2"/>
      <c r="J2" s="3"/>
    </row>
    <row r="3" spans="1:10" x14ac:dyDescent="0.3">
      <c r="A3" s="39" t="s">
        <v>95</v>
      </c>
      <c r="B3" s="40"/>
      <c r="C3" s="40"/>
      <c r="D3" s="41" t="s">
        <v>89</v>
      </c>
      <c r="E3" s="40"/>
      <c r="F3" s="40"/>
      <c r="G3" s="40"/>
      <c r="H3" s="40" t="s">
        <v>27</v>
      </c>
      <c r="I3" s="42"/>
      <c r="J3" s="3"/>
    </row>
    <row r="4" spans="1:10" x14ac:dyDescent="0.3">
      <c r="A4" s="43" t="s">
        <v>18</v>
      </c>
      <c r="B4" s="52" t="s">
        <v>96</v>
      </c>
      <c r="C4" s="44"/>
      <c r="D4" s="43" t="s">
        <v>91</v>
      </c>
      <c r="E4" s="52"/>
      <c r="F4" s="52"/>
      <c r="G4" s="52"/>
      <c r="H4" s="52" t="s">
        <v>22</v>
      </c>
      <c r="I4" s="52"/>
      <c r="J4" s="3"/>
    </row>
    <row r="5" spans="1:10" x14ac:dyDescent="0.3">
      <c r="A5" s="45" t="s">
        <v>19</v>
      </c>
      <c r="B5" s="68">
        <v>75014132</v>
      </c>
      <c r="C5" s="52"/>
      <c r="D5" s="45" t="s">
        <v>94</v>
      </c>
      <c r="E5" s="52"/>
      <c r="F5" s="52"/>
      <c r="G5" s="52"/>
      <c r="H5" s="52" t="s">
        <v>23</v>
      </c>
      <c r="I5" s="42"/>
      <c r="J5" s="3"/>
    </row>
    <row r="6" spans="1:10" ht="14.4" customHeight="1" x14ac:dyDescent="0.3">
      <c r="A6" s="45" t="s">
        <v>20</v>
      </c>
      <c r="B6" s="96">
        <v>6003848</v>
      </c>
      <c r="C6" s="46"/>
      <c r="D6" s="47" t="s">
        <v>92</v>
      </c>
      <c r="E6" s="46"/>
      <c r="F6" s="46"/>
      <c r="G6" s="46"/>
      <c r="H6" s="46" t="s">
        <v>24</v>
      </c>
      <c r="I6" s="42"/>
      <c r="J6" s="3"/>
    </row>
    <row r="7" spans="1:10" x14ac:dyDescent="0.3">
      <c r="A7" s="48" t="s">
        <v>21</v>
      </c>
      <c r="B7" s="97" t="s">
        <v>97</v>
      </c>
      <c r="C7" s="50"/>
      <c r="D7" s="51" t="s">
        <v>93</v>
      </c>
      <c r="E7" s="49"/>
      <c r="F7" s="49"/>
      <c r="G7" s="49"/>
      <c r="H7" s="69"/>
      <c r="I7" s="42"/>
      <c r="J7" s="3"/>
    </row>
    <row r="8" spans="1:10" ht="15" thickBot="1" x14ac:dyDescent="0.35">
      <c r="A8" s="5"/>
      <c r="B8" s="6"/>
      <c r="C8" s="3"/>
      <c r="D8" s="3"/>
      <c r="E8" s="3"/>
      <c r="F8" s="3"/>
      <c r="G8" s="3"/>
      <c r="H8" s="3"/>
      <c r="I8" s="3"/>
      <c r="J8" s="3"/>
    </row>
    <row r="9" spans="1:10" ht="37.200000000000003" customHeight="1" x14ac:dyDescent="0.3">
      <c r="A9" s="128" t="s">
        <v>0</v>
      </c>
      <c r="B9" s="130" t="s">
        <v>1</v>
      </c>
      <c r="C9" s="132" t="s">
        <v>2</v>
      </c>
      <c r="D9" s="133"/>
      <c r="E9" s="133"/>
      <c r="F9" s="134"/>
      <c r="G9" s="135" t="s">
        <v>3</v>
      </c>
      <c r="H9" s="136"/>
      <c r="I9" s="137" t="s">
        <v>4</v>
      </c>
      <c r="J9" s="138"/>
    </row>
    <row r="10" spans="1:10" ht="15" customHeight="1" thickBot="1" x14ac:dyDescent="0.35">
      <c r="A10" s="129"/>
      <c r="B10" s="131"/>
      <c r="C10" s="53" t="s">
        <v>6</v>
      </c>
      <c r="D10" s="54" t="s">
        <v>8</v>
      </c>
      <c r="E10" s="54" t="s">
        <v>9</v>
      </c>
      <c r="F10" s="55" t="s">
        <v>5</v>
      </c>
      <c r="G10" s="56" t="s">
        <v>6</v>
      </c>
      <c r="H10" s="57" t="s">
        <v>5</v>
      </c>
      <c r="I10" s="56" t="s">
        <v>7</v>
      </c>
      <c r="J10" s="57" t="s">
        <v>5</v>
      </c>
    </row>
    <row r="11" spans="1:10" ht="61.8" customHeight="1" thickBot="1" x14ac:dyDescent="0.35">
      <c r="A11" s="125" t="s">
        <v>90</v>
      </c>
      <c r="B11" s="126"/>
      <c r="C11" s="126"/>
      <c r="D11" s="126"/>
      <c r="E11" s="126"/>
      <c r="F11" s="126"/>
      <c r="G11" s="126"/>
      <c r="H11" s="126"/>
      <c r="I11" s="126"/>
      <c r="J11" s="127"/>
    </row>
    <row r="12" spans="1:10" x14ac:dyDescent="0.3">
      <c r="A12" s="58">
        <v>1</v>
      </c>
      <c r="B12" s="82" t="s">
        <v>32</v>
      </c>
      <c r="C12" s="59">
        <v>1</v>
      </c>
      <c r="D12" s="60" t="s">
        <v>39</v>
      </c>
      <c r="E12" s="61">
        <v>2000</v>
      </c>
      <c r="F12" s="62">
        <f>C12*E12</f>
        <v>2000</v>
      </c>
      <c r="G12" s="59">
        <v>1</v>
      </c>
      <c r="H12" s="63">
        <f>G12*E12</f>
        <v>2000</v>
      </c>
      <c r="I12" s="59">
        <f>G12-C12</f>
        <v>0</v>
      </c>
      <c r="J12" s="63">
        <f>I12*E12</f>
        <v>0</v>
      </c>
    </row>
    <row r="13" spans="1:10" x14ac:dyDescent="0.3">
      <c r="A13" s="21">
        <v>2</v>
      </c>
      <c r="B13" s="82" t="s">
        <v>33</v>
      </c>
      <c r="C13" s="24">
        <v>1</v>
      </c>
      <c r="D13" s="25" t="s">
        <v>39</v>
      </c>
      <c r="E13" s="26">
        <v>22000</v>
      </c>
      <c r="F13" s="27">
        <f t="shared" ref="F13:F65" si="0">C13*E13</f>
        <v>22000</v>
      </c>
      <c r="G13" s="24">
        <v>1</v>
      </c>
      <c r="H13" s="28">
        <f t="shared" ref="H13:H47" si="1">G13*E13</f>
        <v>22000</v>
      </c>
      <c r="I13" s="59">
        <f t="shared" ref="I13:I47" si="2">G13-C13</f>
        <v>0</v>
      </c>
      <c r="J13" s="63">
        <f t="shared" ref="J13:J47" si="3">I13*E13</f>
        <v>0</v>
      </c>
    </row>
    <row r="14" spans="1:10" x14ac:dyDescent="0.3">
      <c r="A14" s="22">
        <v>3</v>
      </c>
      <c r="B14" s="82" t="s">
        <v>34</v>
      </c>
      <c r="C14" s="29">
        <v>1</v>
      </c>
      <c r="D14" s="30" t="s">
        <v>39</v>
      </c>
      <c r="E14" s="31">
        <v>0.01</v>
      </c>
      <c r="F14" s="27">
        <f t="shared" si="0"/>
        <v>0.01</v>
      </c>
      <c r="G14" s="29">
        <v>1</v>
      </c>
      <c r="H14" s="28">
        <f t="shared" si="1"/>
        <v>0.01</v>
      </c>
      <c r="I14" s="59">
        <f t="shared" si="2"/>
        <v>0</v>
      </c>
      <c r="J14" s="63">
        <f t="shared" si="3"/>
        <v>0</v>
      </c>
    </row>
    <row r="15" spans="1:10" x14ac:dyDescent="0.3">
      <c r="A15" s="21">
        <v>4</v>
      </c>
      <c r="B15" s="82" t="s">
        <v>35</v>
      </c>
      <c r="C15" s="24">
        <v>1</v>
      </c>
      <c r="D15" s="32" t="s">
        <v>39</v>
      </c>
      <c r="E15" s="26">
        <v>0.01</v>
      </c>
      <c r="F15" s="27">
        <f t="shared" si="0"/>
        <v>0.01</v>
      </c>
      <c r="G15" s="24">
        <v>1</v>
      </c>
      <c r="H15" s="28">
        <f t="shared" si="1"/>
        <v>0.01</v>
      </c>
      <c r="I15" s="59">
        <f t="shared" si="2"/>
        <v>0</v>
      </c>
      <c r="J15" s="63">
        <f t="shared" si="3"/>
        <v>0</v>
      </c>
    </row>
    <row r="16" spans="1:10" x14ac:dyDescent="0.3">
      <c r="A16" s="22">
        <v>5</v>
      </c>
      <c r="B16" s="82" t="s">
        <v>36</v>
      </c>
      <c r="C16" s="24">
        <v>1</v>
      </c>
      <c r="D16" s="32" t="s">
        <v>39</v>
      </c>
      <c r="E16" s="26">
        <v>10000</v>
      </c>
      <c r="F16" s="27">
        <f t="shared" si="0"/>
        <v>10000</v>
      </c>
      <c r="G16" s="24">
        <v>1</v>
      </c>
      <c r="H16" s="28">
        <f t="shared" si="1"/>
        <v>10000</v>
      </c>
      <c r="I16" s="59">
        <f t="shared" si="2"/>
        <v>0</v>
      </c>
      <c r="J16" s="63">
        <f t="shared" si="3"/>
        <v>0</v>
      </c>
    </row>
    <row r="17" spans="1:10" x14ac:dyDescent="0.3">
      <c r="A17" s="21">
        <v>6</v>
      </c>
      <c r="B17" s="82" t="s">
        <v>37</v>
      </c>
      <c r="C17" s="24">
        <v>20</v>
      </c>
      <c r="D17" s="32" t="s">
        <v>39</v>
      </c>
      <c r="E17" s="26">
        <v>0.01</v>
      </c>
      <c r="F17" s="27">
        <f t="shared" si="0"/>
        <v>0.2</v>
      </c>
      <c r="G17" s="24">
        <v>20</v>
      </c>
      <c r="H17" s="28">
        <f t="shared" si="1"/>
        <v>0.2</v>
      </c>
      <c r="I17" s="59">
        <f t="shared" si="2"/>
        <v>0</v>
      </c>
      <c r="J17" s="63">
        <f t="shared" si="3"/>
        <v>0</v>
      </c>
    </row>
    <row r="18" spans="1:10" x14ac:dyDescent="0.3">
      <c r="A18" s="22">
        <v>7</v>
      </c>
      <c r="B18" s="84" t="s">
        <v>38</v>
      </c>
      <c r="C18" s="33">
        <v>2</v>
      </c>
      <c r="D18" s="25" t="s">
        <v>40</v>
      </c>
      <c r="E18" s="26">
        <v>500</v>
      </c>
      <c r="F18" s="27">
        <f t="shared" si="0"/>
        <v>1000</v>
      </c>
      <c r="G18" s="33">
        <v>2</v>
      </c>
      <c r="H18" s="28">
        <f t="shared" si="1"/>
        <v>1000</v>
      </c>
      <c r="I18" s="59">
        <f t="shared" si="2"/>
        <v>0</v>
      </c>
      <c r="J18" s="63">
        <f t="shared" si="3"/>
        <v>0</v>
      </c>
    </row>
    <row r="19" spans="1:10" ht="15.6" x14ac:dyDescent="0.3">
      <c r="A19" s="21">
        <v>8</v>
      </c>
      <c r="B19" s="83" t="s">
        <v>41</v>
      </c>
      <c r="C19" s="33">
        <v>987</v>
      </c>
      <c r="D19" s="85" t="s">
        <v>46</v>
      </c>
      <c r="E19" s="26">
        <v>2.6</v>
      </c>
      <c r="F19" s="27">
        <f t="shared" si="0"/>
        <v>2566.2000000000003</v>
      </c>
      <c r="G19" s="33">
        <v>987</v>
      </c>
      <c r="H19" s="28">
        <f t="shared" si="1"/>
        <v>2566.2000000000003</v>
      </c>
      <c r="I19" s="59">
        <f t="shared" si="2"/>
        <v>0</v>
      </c>
      <c r="J19" s="63">
        <f t="shared" si="3"/>
        <v>0</v>
      </c>
    </row>
    <row r="20" spans="1:10" x14ac:dyDescent="0.3">
      <c r="A20" s="22">
        <v>9</v>
      </c>
      <c r="B20" s="83" t="s">
        <v>42</v>
      </c>
      <c r="C20" s="33">
        <v>25</v>
      </c>
      <c r="D20" s="86" t="s">
        <v>45</v>
      </c>
      <c r="E20" s="26">
        <v>60</v>
      </c>
      <c r="F20" s="27">
        <f t="shared" si="0"/>
        <v>1500</v>
      </c>
      <c r="G20" s="33">
        <v>25</v>
      </c>
      <c r="H20" s="28">
        <f t="shared" si="1"/>
        <v>1500</v>
      </c>
      <c r="I20" s="59">
        <f t="shared" si="2"/>
        <v>0</v>
      </c>
      <c r="J20" s="63">
        <f t="shared" si="3"/>
        <v>0</v>
      </c>
    </row>
    <row r="21" spans="1:10" ht="28.2" customHeight="1" x14ac:dyDescent="0.3">
      <c r="A21" s="21">
        <v>10</v>
      </c>
      <c r="B21" s="83" t="s">
        <v>43</v>
      </c>
      <c r="C21" s="24">
        <v>6</v>
      </c>
      <c r="D21" s="86" t="s">
        <v>40</v>
      </c>
      <c r="E21" s="26">
        <v>30</v>
      </c>
      <c r="F21" s="27">
        <f t="shared" si="0"/>
        <v>180</v>
      </c>
      <c r="G21" s="24">
        <v>0</v>
      </c>
      <c r="H21" s="28">
        <f t="shared" si="1"/>
        <v>0</v>
      </c>
      <c r="I21" s="59">
        <f t="shared" si="2"/>
        <v>-6</v>
      </c>
      <c r="J21" s="63">
        <f t="shared" si="3"/>
        <v>-180</v>
      </c>
    </row>
    <row r="22" spans="1:10" ht="28.2" customHeight="1" x14ac:dyDescent="0.3">
      <c r="A22" s="22">
        <v>11</v>
      </c>
      <c r="B22" s="83" t="s">
        <v>44</v>
      </c>
      <c r="C22" s="24">
        <v>19982</v>
      </c>
      <c r="D22" s="85" t="s">
        <v>46</v>
      </c>
      <c r="E22" s="26">
        <v>0.60000000000000009</v>
      </c>
      <c r="F22" s="27">
        <f t="shared" si="0"/>
        <v>11989.200000000003</v>
      </c>
      <c r="G22" s="24">
        <v>19982</v>
      </c>
      <c r="H22" s="28">
        <f t="shared" si="1"/>
        <v>11989.200000000003</v>
      </c>
      <c r="I22" s="59">
        <f t="shared" si="2"/>
        <v>0</v>
      </c>
      <c r="J22" s="63">
        <f t="shared" si="3"/>
        <v>0</v>
      </c>
    </row>
    <row r="23" spans="1:10" ht="15.6" x14ac:dyDescent="0.3">
      <c r="A23" s="21">
        <v>12</v>
      </c>
      <c r="B23" s="90" t="s">
        <v>47</v>
      </c>
      <c r="C23" s="89">
        <v>1714</v>
      </c>
      <c r="D23" s="85" t="s">
        <v>53</v>
      </c>
      <c r="E23" s="88">
        <v>3.9000000000000004</v>
      </c>
      <c r="F23" s="27">
        <f t="shared" si="0"/>
        <v>6684.6</v>
      </c>
      <c r="G23" s="89">
        <v>1714</v>
      </c>
      <c r="H23" s="28">
        <f t="shared" si="1"/>
        <v>6684.6</v>
      </c>
      <c r="I23" s="59">
        <f t="shared" si="2"/>
        <v>0</v>
      </c>
      <c r="J23" s="63">
        <f t="shared" si="3"/>
        <v>0</v>
      </c>
    </row>
    <row r="24" spans="1:10" ht="15.6" x14ac:dyDescent="0.3">
      <c r="A24" s="22">
        <v>13</v>
      </c>
      <c r="B24" s="91" t="s">
        <v>48</v>
      </c>
      <c r="C24" s="89">
        <v>11562</v>
      </c>
      <c r="D24" s="85" t="s">
        <v>53</v>
      </c>
      <c r="E24" s="88">
        <v>3.01</v>
      </c>
      <c r="F24" s="27">
        <f t="shared" si="0"/>
        <v>34801.619999999995</v>
      </c>
      <c r="G24" s="89">
        <v>8266</v>
      </c>
      <c r="H24" s="28">
        <f t="shared" si="1"/>
        <v>24880.66</v>
      </c>
      <c r="I24" s="59">
        <f t="shared" si="2"/>
        <v>-3296</v>
      </c>
      <c r="J24" s="63">
        <f t="shared" si="3"/>
        <v>-9920.9599999999991</v>
      </c>
    </row>
    <row r="25" spans="1:10" ht="15.6" x14ac:dyDescent="0.3">
      <c r="A25" s="21">
        <v>14</v>
      </c>
      <c r="B25" s="91" t="s">
        <v>49</v>
      </c>
      <c r="C25" s="89">
        <v>8648</v>
      </c>
      <c r="D25" s="85" t="s">
        <v>53</v>
      </c>
      <c r="E25" s="88">
        <v>6</v>
      </c>
      <c r="F25" s="27">
        <f t="shared" si="0"/>
        <v>51888</v>
      </c>
      <c r="G25" s="89">
        <v>4932</v>
      </c>
      <c r="H25" s="28">
        <f t="shared" si="1"/>
        <v>29592</v>
      </c>
      <c r="I25" s="59">
        <f t="shared" si="2"/>
        <v>-3716</v>
      </c>
      <c r="J25" s="63">
        <f t="shared" si="3"/>
        <v>-22296</v>
      </c>
    </row>
    <row r="26" spans="1:10" ht="15.6" x14ac:dyDescent="0.3">
      <c r="A26" s="22">
        <v>15</v>
      </c>
      <c r="B26" s="90" t="s">
        <v>107</v>
      </c>
      <c r="C26" s="89">
        <v>2066</v>
      </c>
      <c r="D26" s="85" t="s">
        <v>46</v>
      </c>
      <c r="E26" s="88">
        <v>6.6184482559992306</v>
      </c>
      <c r="F26" s="27">
        <f t="shared" si="0"/>
        <v>13673.71409689441</v>
      </c>
      <c r="G26" s="87">
        <v>5427</v>
      </c>
      <c r="H26" s="28">
        <f t="shared" si="1"/>
        <v>35918.318685307822</v>
      </c>
      <c r="I26" s="59">
        <f t="shared" si="2"/>
        <v>3361</v>
      </c>
      <c r="J26" s="63">
        <f t="shared" si="3"/>
        <v>22244.604588413415</v>
      </c>
    </row>
    <row r="27" spans="1:10" ht="15.6" x14ac:dyDescent="0.3">
      <c r="A27" s="21">
        <v>16</v>
      </c>
      <c r="B27" s="90" t="s">
        <v>108</v>
      </c>
      <c r="C27" s="89">
        <v>5360</v>
      </c>
      <c r="D27" s="85" t="s">
        <v>46</v>
      </c>
      <c r="E27" s="88">
        <v>7.4032801990049757</v>
      </c>
      <c r="F27" s="27">
        <f t="shared" si="0"/>
        <v>39681.581866666667</v>
      </c>
      <c r="G27" s="87">
        <v>9525</v>
      </c>
      <c r="H27" s="28">
        <f t="shared" si="1"/>
        <v>70516.243895522392</v>
      </c>
      <c r="I27" s="59">
        <f t="shared" si="2"/>
        <v>4165</v>
      </c>
      <c r="J27" s="63">
        <f t="shared" si="3"/>
        <v>30834.662028855724</v>
      </c>
    </row>
    <row r="28" spans="1:10" ht="15.6" x14ac:dyDescent="0.3">
      <c r="A28" s="22">
        <v>17</v>
      </c>
      <c r="B28" s="91" t="s">
        <v>50</v>
      </c>
      <c r="C28" s="89">
        <v>17893</v>
      </c>
      <c r="D28" s="85" t="s">
        <v>46</v>
      </c>
      <c r="E28" s="88">
        <v>0.8</v>
      </c>
      <c r="F28" s="27">
        <f t="shared" si="0"/>
        <v>14314.400000000001</v>
      </c>
      <c r="G28" s="89">
        <v>17893</v>
      </c>
      <c r="H28" s="28">
        <f t="shared" si="1"/>
        <v>14314.400000000001</v>
      </c>
      <c r="I28" s="59">
        <f t="shared" si="2"/>
        <v>0</v>
      </c>
      <c r="J28" s="63">
        <f t="shared" si="3"/>
        <v>0</v>
      </c>
    </row>
    <row r="29" spans="1:10" ht="15.6" x14ac:dyDescent="0.3">
      <c r="A29" s="21">
        <v>18</v>
      </c>
      <c r="B29" s="90" t="s">
        <v>51</v>
      </c>
      <c r="C29" s="89">
        <v>34</v>
      </c>
      <c r="D29" s="85" t="s">
        <v>46</v>
      </c>
      <c r="E29" s="88">
        <v>45</v>
      </c>
      <c r="F29" s="27">
        <f t="shared" si="0"/>
        <v>1530</v>
      </c>
      <c r="G29" s="89">
        <v>34.799999999999997</v>
      </c>
      <c r="H29" s="28">
        <f t="shared" si="1"/>
        <v>1565.9999999999998</v>
      </c>
      <c r="I29" s="59">
        <f t="shared" si="2"/>
        <v>0.79999999999999716</v>
      </c>
      <c r="J29" s="63">
        <f t="shared" si="3"/>
        <v>35.999999999999872</v>
      </c>
    </row>
    <row r="30" spans="1:10" ht="15.6" x14ac:dyDescent="0.3">
      <c r="A30" s="22">
        <v>19</v>
      </c>
      <c r="B30" s="90" t="s">
        <v>52</v>
      </c>
      <c r="C30" s="89">
        <v>29</v>
      </c>
      <c r="D30" s="85" t="s">
        <v>46</v>
      </c>
      <c r="E30" s="88">
        <v>20</v>
      </c>
      <c r="F30" s="27">
        <f t="shared" si="0"/>
        <v>580</v>
      </c>
      <c r="G30" s="89">
        <v>0</v>
      </c>
      <c r="H30" s="28">
        <f t="shared" si="1"/>
        <v>0</v>
      </c>
      <c r="I30" s="59">
        <f t="shared" si="2"/>
        <v>-29</v>
      </c>
      <c r="J30" s="63">
        <f t="shared" si="3"/>
        <v>-580</v>
      </c>
    </row>
    <row r="31" spans="1:10" ht="15.6" x14ac:dyDescent="0.3">
      <c r="A31" s="21">
        <v>20</v>
      </c>
      <c r="B31" s="91" t="s">
        <v>54</v>
      </c>
      <c r="C31" s="89">
        <v>42</v>
      </c>
      <c r="D31" s="85" t="s">
        <v>46</v>
      </c>
      <c r="E31" s="88">
        <v>5</v>
      </c>
      <c r="F31" s="27">
        <f t="shared" si="0"/>
        <v>210</v>
      </c>
      <c r="G31" s="89">
        <v>42</v>
      </c>
      <c r="H31" s="28">
        <f t="shared" si="1"/>
        <v>210</v>
      </c>
      <c r="I31" s="59">
        <f t="shared" si="2"/>
        <v>0</v>
      </c>
      <c r="J31" s="63">
        <f t="shared" si="3"/>
        <v>0</v>
      </c>
    </row>
    <row r="32" spans="1:10" ht="15.6" x14ac:dyDescent="0.3">
      <c r="A32" s="22">
        <v>21</v>
      </c>
      <c r="B32" s="90" t="s">
        <v>109</v>
      </c>
      <c r="C32" s="89">
        <v>4524</v>
      </c>
      <c r="D32" s="85" t="s">
        <v>46</v>
      </c>
      <c r="E32" s="88">
        <v>8.0508459012252107</v>
      </c>
      <c r="F32" s="27">
        <f t="shared" si="0"/>
        <v>36422.026857142853</v>
      </c>
      <c r="G32" s="87">
        <v>4973</v>
      </c>
      <c r="H32" s="28">
        <f t="shared" si="1"/>
        <v>40036.85666679297</v>
      </c>
      <c r="I32" s="59">
        <f t="shared" si="2"/>
        <v>449</v>
      </c>
      <c r="J32" s="63">
        <f t="shared" si="3"/>
        <v>3614.8298096501194</v>
      </c>
    </row>
    <row r="33" spans="1:14" ht="15.6" x14ac:dyDescent="0.3">
      <c r="A33" s="21">
        <v>22</v>
      </c>
      <c r="B33" s="90" t="s">
        <v>110</v>
      </c>
      <c r="C33" s="89">
        <v>195</v>
      </c>
      <c r="D33" s="85" t="s">
        <v>46</v>
      </c>
      <c r="E33" s="88">
        <v>8.7059304913477327</v>
      </c>
      <c r="F33" s="27">
        <f t="shared" si="0"/>
        <v>1697.6564458128078</v>
      </c>
      <c r="G33" s="87">
        <v>175</v>
      </c>
      <c r="H33" s="28">
        <f t="shared" si="1"/>
        <v>1523.5378359858532</v>
      </c>
      <c r="I33" s="59">
        <f t="shared" si="2"/>
        <v>-20</v>
      </c>
      <c r="J33" s="63">
        <f t="shared" si="3"/>
        <v>-174.11860982695464</v>
      </c>
    </row>
    <row r="34" spans="1:14" ht="15.6" x14ac:dyDescent="0.3">
      <c r="A34" s="22">
        <v>23</v>
      </c>
      <c r="B34" s="90" t="s">
        <v>111</v>
      </c>
      <c r="C34" s="89">
        <v>8067</v>
      </c>
      <c r="D34" s="85" t="s">
        <v>46</v>
      </c>
      <c r="E34" s="88">
        <v>9.4585847279038049</v>
      </c>
      <c r="F34" s="27">
        <f t="shared" si="0"/>
        <v>76302.402999999991</v>
      </c>
      <c r="G34" s="87">
        <v>8881</v>
      </c>
      <c r="H34" s="28">
        <f t="shared" si="1"/>
        <v>84001.690968513692</v>
      </c>
      <c r="I34" s="59">
        <f t="shared" si="2"/>
        <v>814</v>
      </c>
      <c r="J34" s="63">
        <f t="shared" si="3"/>
        <v>7699.2879685136968</v>
      </c>
    </row>
    <row r="35" spans="1:14" ht="15.6" x14ac:dyDescent="0.3">
      <c r="A35" s="21">
        <v>24</v>
      </c>
      <c r="B35" s="90" t="s">
        <v>55</v>
      </c>
      <c r="C35" s="89">
        <v>24</v>
      </c>
      <c r="D35" s="85" t="s">
        <v>46</v>
      </c>
      <c r="E35" s="88">
        <v>6.5508459012252107</v>
      </c>
      <c r="F35" s="27">
        <f t="shared" si="0"/>
        <v>157.22030162940507</v>
      </c>
      <c r="G35" s="89">
        <v>24</v>
      </c>
      <c r="H35" s="28">
        <f t="shared" si="1"/>
        <v>157.22030162940507</v>
      </c>
      <c r="I35" s="59">
        <f t="shared" si="2"/>
        <v>0</v>
      </c>
      <c r="J35" s="63">
        <f t="shared" si="3"/>
        <v>0</v>
      </c>
    </row>
    <row r="36" spans="1:14" ht="15.6" x14ac:dyDescent="0.3">
      <c r="A36" s="22">
        <v>25</v>
      </c>
      <c r="B36" s="90" t="s">
        <v>56</v>
      </c>
      <c r="C36" s="89">
        <v>3762</v>
      </c>
      <c r="D36" s="85" t="s">
        <v>46</v>
      </c>
      <c r="E36" s="88">
        <v>10.35</v>
      </c>
      <c r="F36" s="27">
        <f t="shared" si="0"/>
        <v>38936.699999999997</v>
      </c>
      <c r="G36" s="89">
        <v>3845.9</v>
      </c>
      <c r="H36" s="28">
        <f t="shared" si="1"/>
        <v>39805.065000000002</v>
      </c>
      <c r="I36" s="59">
        <f t="shared" si="2"/>
        <v>83.900000000000091</v>
      </c>
      <c r="J36" s="63">
        <f t="shared" si="3"/>
        <v>868.36500000000092</v>
      </c>
    </row>
    <row r="37" spans="1:14" ht="15.6" x14ac:dyDescent="0.3">
      <c r="A37" s="21">
        <v>26</v>
      </c>
      <c r="B37" s="90" t="s">
        <v>57</v>
      </c>
      <c r="C37" s="89">
        <v>7219</v>
      </c>
      <c r="D37" s="85" t="s">
        <v>46</v>
      </c>
      <c r="E37" s="88">
        <v>7.98</v>
      </c>
      <c r="F37" s="27">
        <f t="shared" si="0"/>
        <v>57607.62</v>
      </c>
      <c r="G37" s="89">
        <v>7377.4</v>
      </c>
      <c r="H37" s="28">
        <f t="shared" si="1"/>
        <v>58871.652000000002</v>
      </c>
      <c r="I37" s="59">
        <f t="shared" si="2"/>
        <v>158.39999999999964</v>
      </c>
      <c r="J37" s="63">
        <f t="shared" si="3"/>
        <v>1264.0319999999972</v>
      </c>
    </row>
    <row r="38" spans="1:14" ht="15.6" x14ac:dyDescent="0.3">
      <c r="A38" s="22">
        <v>27</v>
      </c>
      <c r="B38" s="90" t="s">
        <v>58</v>
      </c>
      <c r="C38" s="89">
        <v>226</v>
      </c>
      <c r="D38" s="85" t="s">
        <v>46</v>
      </c>
      <c r="E38" s="88">
        <v>47.2</v>
      </c>
      <c r="F38" s="27">
        <f t="shared" si="0"/>
        <v>10667.2</v>
      </c>
      <c r="G38" s="89">
        <v>255.4</v>
      </c>
      <c r="H38" s="28">
        <f t="shared" si="1"/>
        <v>12054.880000000001</v>
      </c>
      <c r="I38" s="59">
        <f t="shared" si="2"/>
        <v>29.400000000000006</v>
      </c>
      <c r="J38" s="63">
        <f t="shared" si="3"/>
        <v>1387.6800000000003</v>
      </c>
    </row>
    <row r="39" spans="1:14" ht="15.6" x14ac:dyDescent="0.3">
      <c r="A39" s="21">
        <v>28</v>
      </c>
      <c r="B39" s="90" t="s">
        <v>59</v>
      </c>
      <c r="C39" s="89">
        <v>241</v>
      </c>
      <c r="D39" s="85" t="s">
        <v>46</v>
      </c>
      <c r="E39" s="88">
        <v>14.75</v>
      </c>
      <c r="F39" s="27">
        <f t="shared" si="0"/>
        <v>3554.75</v>
      </c>
      <c r="G39" s="89">
        <v>255.4</v>
      </c>
      <c r="H39" s="28">
        <f t="shared" si="1"/>
        <v>3767.15</v>
      </c>
      <c r="I39" s="59">
        <f t="shared" si="2"/>
        <v>14.400000000000006</v>
      </c>
      <c r="J39" s="63">
        <f t="shared" si="3"/>
        <v>212.40000000000009</v>
      </c>
    </row>
    <row r="40" spans="1:14" ht="15.6" x14ac:dyDescent="0.3">
      <c r="A40" s="22">
        <v>29</v>
      </c>
      <c r="B40" s="90" t="s">
        <v>60</v>
      </c>
      <c r="C40" s="89">
        <v>7743</v>
      </c>
      <c r="D40" s="85" t="s">
        <v>46</v>
      </c>
      <c r="E40" s="88">
        <v>7.8</v>
      </c>
      <c r="F40" s="27">
        <f t="shared" si="0"/>
        <v>60395.4</v>
      </c>
      <c r="G40" s="89">
        <v>7743</v>
      </c>
      <c r="H40" s="28">
        <f t="shared" si="1"/>
        <v>60395.4</v>
      </c>
      <c r="I40" s="59">
        <f t="shared" si="2"/>
        <v>0</v>
      </c>
      <c r="J40" s="63">
        <f t="shared" si="3"/>
        <v>0</v>
      </c>
    </row>
    <row r="41" spans="1:14" ht="15.6" x14ac:dyDescent="0.3">
      <c r="A41" s="21">
        <v>30</v>
      </c>
      <c r="B41" s="90" t="s">
        <v>61</v>
      </c>
      <c r="C41" s="89">
        <v>854</v>
      </c>
      <c r="D41" s="85" t="s">
        <v>46</v>
      </c>
      <c r="E41" s="88">
        <v>4.4883361124121786</v>
      </c>
      <c r="F41" s="27">
        <f t="shared" si="0"/>
        <v>3833.0390400000006</v>
      </c>
      <c r="G41" s="89">
        <v>915.9</v>
      </c>
      <c r="H41" s="28">
        <f t="shared" si="1"/>
        <v>4110.8670453583145</v>
      </c>
      <c r="I41" s="59">
        <f t="shared" si="2"/>
        <v>61.899999999999977</v>
      </c>
      <c r="J41" s="63">
        <f t="shared" si="3"/>
        <v>277.82800535831376</v>
      </c>
    </row>
    <row r="42" spans="1:14" x14ac:dyDescent="0.3">
      <c r="A42" s="22">
        <v>31</v>
      </c>
      <c r="B42" s="90" t="s">
        <v>62</v>
      </c>
      <c r="C42" s="89">
        <v>226</v>
      </c>
      <c r="D42" s="85" t="s">
        <v>64</v>
      </c>
      <c r="E42" s="88">
        <v>20</v>
      </c>
      <c r="F42" s="27">
        <f t="shared" si="0"/>
        <v>4520</v>
      </c>
      <c r="G42" s="89">
        <v>238</v>
      </c>
      <c r="H42" s="28">
        <f t="shared" si="1"/>
        <v>4760</v>
      </c>
      <c r="I42" s="59">
        <f t="shared" si="2"/>
        <v>12</v>
      </c>
      <c r="J42" s="63">
        <f t="shared" si="3"/>
        <v>240</v>
      </c>
    </row>
    <row r="43" spans="1:14" ht="15.6" x14ac:dyDescent="0.3">
      <c r="A43" s="21">
        <v>32</v>
      </c>
      <c r="B43" s="90" t="s">
        <v>63</v>
      </c>
      <c r="C43" s="89">
        <v>24</v>
      </c>
      <c r="D43" s="85" t="s">
        <v>46</v>
      </c>
      <c r="E43" s="88">
        <v>25</v>
      </c>
      <c r="F43" s="27">
        <f t="shared" si="0"/>
        <v>600</v>
      </c>
      <c r="G43" s="89">
        <v>25.87</v>
      </c>
      <c r="H43" s="28">
        <f t="shared" si="1"/>
        <v>646.75</v>
      </c>
      <c r="I43" s="59">
        <f t="shared" si="2"/>
        <v>1.870000000000001</v>
      </c>
      <c r="J43" s="63">
        <f t="shared" si="3"/>
        <v>46.750000000000028</v>
      </c>
    </row>
    <row r="44" spans="1:14" x14ac:dyDescent="0.3">
      <c r="A44" s="22">
        <v>33</v>
      </c>
      <c r="B44" s="90" t="s">
        <v>65</v>
      </c>
      <c r="C44" s="89">
        <v>78</v>
      </c>
      <c r="D44" s="85" t="s">
        <v>64</v>
      </c>
      <c r="E44" s="88">
        <v>77</v>
      </c>
      <c r="F44" s="27">
        <f t="shared" si="0"/>
        <v>6006</v>
      </c>
      <c r="G44" s="87">
        <v>146.33000000000001</v>
      </c>
      <c r="H44" s="28">
        <f t="shared" si="1"/>
        <v>11267.410000000002</v>
      </c>
      <c r="I44" s="59">
        <f t="shared" si="2"/>
        <v>68.330000000000013</v>
      </c>
      <c r="J44" s="63">
        <f t="shared" si="3"/>
        <v>5261.4100000000008</v>
      </c>
    </row>
    <row r="45" spans="1:14" x14ac:dyDescent="0.3">
      <c r="A45" s="21">
        <v>34</v>
      </c>
      <c r="B45" s="90" t="s">
        <v>66</v>
      </c>
      <c r="C45" s="89">
        <v>1</v>
      </c>
      <c r="D45" s="85" t="s">
        <v>45</v>
      </c>
      <c r="E45" s="88">
        <v>450</v>
      </c>
      <c r="F45" s="27">
        <f t="shared" si="0"/>
        <v>450</v>
      </c>
      <c r="G45" s="87">
        <v>1</v>
      </c>
      <c r="H45" s="28">
        <f t="shared" si="1"/>
        <v>450</v>
      </c>
      <c r="I45" s="59">
        <f t="shared" si="2"/>
        <v>0</v>
      </c>
      <c r="J45" s="63">
        <f t="shared" si="3"/>
        <v>0</v>
      </c>
    </row>
    <row r="46" spans="1:14" x14ac:dyDescent="0.3">
      <c r="A46" s="22">
        <v>35</v>
      </c>
      <c r="B46" s="90" t="s">
        <v>67</v>
      </c>
      <c r="C46" s="89">
        <v>8</v>
      </c>
      <c r="D46" s="85" t="s">
        <v>45</v>
      </c>
      <c r="E46" s="88">
        <v>420</v>
      </c>
      <c r="F46" s="27">
        <f t="shared" si="0"/>
        <v>3360</v>
      </c>
      <c r="G46" s="87">
        <v>8</v>
      </c>
      <c r="H46" s="28">
        <f t="shared" si="1"/>
        <v>3360</v>
      </c>
      <c r="I46" s="59">
        <f t="shared" si="2"/>
        <v>0</v>
      </c>
      <c r="J46" s="63">
        <f t="shared" si="3"/>
        <v>0</v>
      </c>
    </row>
    <row r="47" spans="1:14" ht="26.4" x14ac:dyDescent="0.3">
      <c r="A47" s="21">
        <v>36</v>
      </c>
      <c r="B47" s="115" t="s">
        <v>68</v>
      </c>
      <c r="C47" s="89">
        <v>2</v>
      </c>
      <c r="D47" s="85" t="s">
        <v>45</v>
      </c>
      <c r="E47" s="88">
        <v>450</v>
      </c>
      <c r="F47" s="27">
        <f t="shared" si="0"/>
        <v>900</v>
      </c>
      <c r="G47" s="87">
        <v>2</v>
      </c>
      <c r="H47" s="28">
        <f t="shared" si="1"/>
        <v>900</v>
      </c>
      <c r="I47" s="59">
        <f t="shared" si="2"/>
        <v>0</v>
      </c>
      <c r="J47" s="63">
        <f t="shared" si="3"/>
        <v>0</v>
      </c>
      <c r="N47" s="8"/>
    </row>
    <row r="48" spans="1:14" x14ac:dyDescent="0.3">
      <c r="A48" s="22">
        <v>37</v>
      </c>
      <c r="B48" s="90" t="s">
        <v>69</v>
      </c>
      <c r="C48" s="89">
        <v>127</v>
      </c>
      <c r="D48" s="85" t="s">
        <v>64</v>
      </c>
      <c r="E48" s="88">
        <v>150</v>
      </c>
      <c r="F48" s="27">
        <f t="shared" si="0"/>
        <v>19050</v>
      </c>
      <c r="G48" s="87">
        <v>127</v>
      </c>
      <c r="H48" s="28">
        <f t="shared" ref="H48:H64" si="4">G48*E48</f>
        <v>19050</v>
      </c>
      <c r="I48" s="59">
        <f t="shared" ref="I48:I64" si="5">G48-C48</f>
        <v>0</v>
      </c>
      <c r="J48" s="63">
        <f t="shared" ref="J48:J64" si="6">I48*E48</f>
        <v>0</v>
      </c>
    </row>
    <row r="49" spans="1:14" x14ac:dyDescent="0.3">
      <c r="A49" s="21">
        <v>38</v>
      </c>
      <c r="B49" s="90" t="s">
        <v>70</v>
      </c>
      <c r="C49" s="89">
        <v>17</v>
      </c>
      <c r="D49" s="85" t="s">
        <v>64</v>
      </c>
      <c r="E49" s="88">
        <v>150</v>
      </c>
      <c r="F49" s="27">
        <f t="shared" si="0"/>
        <v>2550</v>
      </c>
      <c r="G49" s="87">
        <v>17</v>
      </c>
      <c r="H49" s="28">
        <f t="shared" si="4"/>
        <v>2550</v>
      </c>
      <c r="I49" s="59">
        <f t="shared" si="5"/>
        <v>0</v>
      </c>
      <c r="J49" s="63">
        <f t="shared" si="6"/>
        <v>0</v>
      </c>
    </row>
    <row r="50" spans="1:14" x14ac:dyDescent="0.3">
      <c r="A50" s="22">
        <v>39</v>
      </c>
      <c r="B50" s="90" t="s">
        <v>71</v>
      </c>
      <c r="C50" s="89">
        <v>29</v>
      </c>
      <c r="D50" s="85" t="s">
        <v>40</v>
      </c>
      <c r="E50" s="88">
        <v>110</v>
      </c>
      <c r="F50" s="27">
        <f t="shared" si="0"/>
        <v>3190</v>
      </c>
      <c r="G50" s="87">
        <v>24</v>
      </c>
      <c r="H50" s="28">
        <f t="shared" si="4"/>
        <v>2640</v>
      </c>
      <c r="I50" s="59">
        <f t="shared" si="5"/>
        <v>-5</v>
      </c>
      <c r="J50" s="63">
        <f t="shared" si="6"/>
        <v>-550</v>
      </c>
    </row>
    <row r="51" spans="1:14" x14ac:dyDescent="0.3">
      <c r="A51" s="21">
        <v>40</v>
      </c>
      <c r="B51" s="90" t="s">
        <v>72</v>
      </c>
      <c r="C51" s="89">
        <v>39</v>
      </c>
      <c r="D51" s="85" t="s">
        <v>40</v>
      </c>
      <c r="E51" s="88">
        <v>65</v>
      </c>
      <c r="F51" s="27">
        <f t="shared" si="0"/>
        <v>2535</v>
      </c>
      <c r="G51" s="87">
        <v>44</v>
      </c>
      <c r="H51" s="28">
        <f t="shared" si="4"/>
        <v>2860</v>
      </c>
      <c r="I51" s="59">
        <f t="shared" si="5"/>
        <v>5</v>
      </c>
      <c r="J51" s="63">
        <f t="shared" si="6"/>
        <v>325</v>
      </c>
    </row>
    <row r="52" spans="1:14" ht="15.6" x14ac:dyDescent="0.3">
      <c r="A52" s="22">
        <v>41</v>
      </c>
      <c r="B52" s="90" t="s">
        <v>73</v>
      </c>
      <c r="C52" s="89">
        <v>181.5</v>
      </c>
      <c r="D52" s="85" t="s">
        <v>46</v>
      </c>
      <c r="E52" s="88">
        <v>15</v>
      </c>
      <c r="F52" s="27">
        <f t="shared" si="0"/>
        <v>2722.5</v>
      </c>
      <c r="G52" s="87">
        <v>179.5</v>
      </c>
      <c r="H52" s="28">
        <f t="shared" si="4"/>
        <v>2692.5</v>
      </c>
      <c r="I52" s="59">
        <f t="shared" si="5"/>
        <v>-2</v>
      </c>
      <c r="J52" s="63">
        <f t="shared" si="6"/>
        <v>-30</v>
      </c>
    </row>
    <row r="53" spans="1:14" x14ac:dyDescent="0.3">
      <c r="A53" s="21">
        <v>42</v>
      </c>
      <c r="B53" s="116" t="s">
        <v>74</v>
      </c>
      <c r="C53" s="89">
        <v>3</v>
      </c>
      <c r="D53" s="85" t="s">
        <v>45</v>
      </c>
      <c r="E53" s="88">
        <v>0.01</v>
      </c>
      <c r="F53" s="27">
        <f t="shared" si="0"/>
        <v>0.03</v>
      </c>
      <c r="G53" s="87">
        <v>3</v>
      </c>
      <c r="H53" s="28">
        <f t="shared" si="4"/>
        <v>0.03</v>
      </c>
      <c r="I53" s="59">
        <f t="shared" si="5"/>
        <v>0</v>
      </c>
      <c r="J53" s="63">
        <f t="shared" si="6"/>
        <v>0</v>
      </c>
    </row>
    <row r="54" spans="1:14" ht="26.4" x14ac:dyDescent="0.3">
      <c r="A54" s="22">
        <v>43</v>
      </c>
      <c r="B54" s="90" t="s">
        <v>75</v>
      </c>
      <c r="C54" s="89">
        <v>32</v>
      </c>
      <c r="D54" s="85" t="s">
        <v>64</v>
      </c>
      <c r="E54" s="88">
        <v>35</v>
      </c>
      <c r="F54" s="27">
        <f t="shared" si="0"/>
        <v>1120</v>
      </c>
      <c r="G54" s="87">
        <v>32</v>
      </c>
      <c r="H54" s="28">
        <f t="shared" si="4"/>
        <v>1120</v>
      </c>
      <c r="I54" s="59">
        <f t="shared" si="5"/>
        <v>0</v>
      </c>
      <c r="J54" s="63">
        <f t="shared" si="6"/>
        <v>0</v>
      </c>
    </row>
    <row r="55" spans="1:14" ht="26.4" x14ac:dyDescent="0.3">
      <c r="A55" s="21">
        <v>44</v>
      </c>
      <c r="B55" s="91" t="s">
        <v>76</v>
      </c>
      <c r="C55" s="89">
        <v>1091</v>
      </c>
      <c r="D55" s="85" t="s">
        <v>64</v>
      </c>
      <c r="E55" s="88">
        <v>12.9</v>
      </c>
      <c r="F55" s="27">
        <f t="shared" si="0"/>
        <v>14073.9</v>
      </c>
      <c r="G55" s="87">
        <v>1091</v>
      </c>
      <c r="H55" s="28">
        <f t="shared" si="4"/>
        <v>14073.9</v>
      </c>
      <c r="I55" s="59">
        <f t="shared" si="5"/>
        <v>0</v>
      </c>
      <c r="J55" s="63">
        <f t="shared" si="6"/>
        <v>0</v>
      </c>
    </row>
    <row r="56" spans="1:14" x14ac:dyDescent="0.3">
      <c r="A56" s="22">
        <v>45</v>
      </c>
      <c r="B56" s="91" t="s">
        <v>77</v>
      </c>
      <c r="C56" s="89">
        <v>78</v>
      </c>
      <c r="D56" s="85" t="s">
        <v>45</v>
      </c>
      <c r="E56" s="88">
        <v>10</v>
      </c>
      <c r="F56" s="27">
        <f t="shared" si="0"/>
        <v>780</v>
      </c>
      <c r="G56" s="87">
        <v>78</v>
      </c>
      <c r="H56" s="28">
        <f t="shared" si="4"/>
        <v>780</v>
      </c>
      <c r="I56" s="59">
        <f t="shared" si="5"/>
        <v>0</v>
      </c>
      <c r="J56" s="63">
        <f t="shared" si="6"/>
        <v>0</v>
      </c>
    </row>
    <row r="57" spans="1:14" x14ac:dyDescent="0.3">
      <c r="A57" s="21">
        <v>46</v>
      </c>
      <c r="B57" s="91" t="s">
        <v>78</v>
      </c>
      <c r="C57" s="89">
        <v>1</v>
      </c>
      <c r="D57" s="85" t="s">
        <v>45</v>
      </c>
      <c r="E57" s="88">
        <v>1500</v>
      </c>
      <c r="F57" s="27">
        <f t="shared" si="0"/>
        <v>1500</v>
      </c>
      <c r="G57" s="87">
        <v>1</v>
      </c>
      <c r="H57" s="28">
        <f t="shared" si="4"/>
        <v>1500</v>
      </c>
      <c r="I57" s="59">
        <f t="shared" si="5"/>
        <v>0</v>
      </c>
      <c r="J57" s="63">
        <f t="shared" si="6"/>
        <v>0</v>
      </c>
    </row>
    <row r="58" spans="1:14" ht="26.4" x14ac:dyDescent="0.3">
      <c r="A58" s="22">
        <v>47</v>
      </c>
      <c r="B58" s="115" t="s">
        <v>79</v>
      </c>
      <c r="C58" s="117">
        <v>1</v>
      </c>
      <c r="D58" s="92" t="s">
        <v>45</v>
      </c>
      <c r="E58" s="95">
        <v>0.01</v>
      </c>
      <c r="F58" s="27">
        <f t="shared" si="0"/>
        <v>0.01</v>
      </c>
      <c r="G58" s="94">
        <v>1</v>
      </c>
      <c r="H58" s="28">
        <f t="shared" si="4"/>
        <v>0.01</v>
      </c>
      <c r="I58" s="59">
        <f t="shared" si="5"/>
        <v>0</v>
      </c>
      <c r="J58" s="63">
        <f t="shared" si="6"/>
        <v>0</v>
      </c>
    </row>
    <row r="59" spans="1:14" x14ac:dyDescent="0.3">
      <c r="A59" s="21">
        <v>48</v>
      </c>
      <c r="B59" s="91" t="s">
        <v>80</v>
      </c>
      <c r="C59" s="89">
        <v>13</v>
      </c>
      <c r="D59" s="85" t="s">
        <v>87</v>
      </c>
      <c r="E59" s="88">
        <v>90</v>
      </c>
      <c r="F59" s="27">
        <f t="shared" si="0"/>
        <v>1170</v>
      </c>
      <c r="G59" s="87">
        <v>13</v>
      </c>
      <c r="H59" s="28">
        <f t="shared" si="4"/>
        <v>1170</v>
      </c>
      <c r="I59" s="59">
        <f t="shared" si="5"/>
        <v>0</v>
      </c>
      <c r="J59" s="63">
        <f t="shared" si="6"/>
        <v>0</v>
      </c>
    </row>
    <row r="60" spans="1:14" ht="39.6" x14ac:dyDescent="0.3">
      <c r="A60" s="22">
        <v>49</v>
      </c>
      <c r="B60" s="91" t="s">
        <v>81</v>
      </c>
      <c r="C60" s="89">
        <v>10</v>
      </c>
      <c r="D60" s="85" t="s">
        <v>45</v>
      </c>
      <c r="E60" s="88">
        <v>520</v>
      </c>
      <c r="F60" s="27">
        <f t="shared" si="0"/>
        <v>5200</v>
      </c>
      <c r="G60" s="87">
        <v>10</v>
      </c>
      <c r="H60" s="28">
        <f t="shared" si="4"/>
        <v>5200</v>
      </c>
      <c r="I60" s="59">
        <f t="shared" si="5"/>
        <v>0</v>
      </c>
      <c r="J60" s="63">
        <f t="shared" si="6"/>
        <v>0</v>
      </c>
    </row>
    <row r="61" spans="1:14" ht="39.6" x14ac:dyDescent="0.3">
      <c r="A61" s="21">
        <v>50</v>
      </c>
      <c r="B61" s="91" t="s">
        <v>82</v>
      </c>
      <c r="C61" s="89">
        <v>26</v>
      </c>
      <c r="D61" s="85" t="s">
        <v>45</v>
      </c>
      <c r="E61" s="88">
        <v>630</v>
      </c>
      <c r="F61" s="27">
        <f t="shared" si="0"/>
        <v>16380</v>
      </c>
      <c r="G61" s="87">
        <v>26</v>
      </c>
      <c r="H61" s="28">
        <f t="shared" si="4"/>
        <v>16380</v>
      </c>
      <c r="I61" s="59">
        <f t="shared" si="5"/>
        <v>0</v>
      </c>
      <c r="J61" s="63">
        <f t="shared" si="6"/>
        <v>0</v>
      </c>
    </row>
    <row r="62" spans="1:14" x14ac:dyDescent="0.3">
      <c r="A62" s="22">
        <v>51</v>
      </c>
      <c r="B62" s="90" t="s">
        <v>83</v>
      </c>
      <c r="C62" s="89">
        <v>1</v>
      </c>
      <c r="D62" s="85" t="s">
        <v>88</v>
      </c>
      <c r="E62" s="88">
        <v>550</v>
      </c>
      <c r="F62" s="27">
        <f t="shared" si="0"/>
        <v>550</v>
      </c>
      <c r="G62" s="87">
        <v>1</v>
      </c>
      <c r="H62" s="28">
        <f t="shared" si="4"/>
        <v>550</v>
      </c>
      <c r="I62" s="59">
        <f t="shared" si="5"/>
        <v>0</v>
      </c>
      <c r="J62" s="63">
        <f t="shared" si="6"/>
        <v>0</v>
      </c>
    </row>
    <row r="63" spans="1:14" x14ac:dyDescent="0.3">
      <c r="A63" s="21">
        <v>52</v>
      </c>
      <c r="B63" s="90" t="s">
        <v>84</v>
      </c>
      <c r="C63" s="89">
        <v>1091</v>
      </c>
      <c r="D63" s="85" t="s">
        <v>64</v>
      </c>
      <c r="E63" s="88">
        <v>1.2</v>
      </c>
      <c r="F63" s="27">
        <f t="shared" si="0"/>
        <v>1309.2</v>
      </c>
      <c r="G63" s="87">
        <v>1091</v>
      </c>
      <c r="H63" s="28">
        <f t="shared" si="4"/>
        <v>1309.2</v>
      </c>
      <c r="I63" s="59">
        <f t="shared" si="5"/>
        <v>0</v>
      </c>
      <c r="J63" s="63">
        <f t="shared" si="6"/>
        <v>0</v>
      </c>
    </row>
    <row r="64" spans="1:14" ht="15.6" x14ac:dyDescent="0.3">
      <c r="A64" s="22">
        <v>53</v>
      </c>
      <c r="B64" s="119" t="s">
        <v>85</v>
      </c>
      <c r="C64" s="89">
        <v>8717</v>
      </c>
      <c r="D64" s="93" t="s">
        <v>46</v>
      </c>
      <c r="E64" s="88">
        <v>1.75</v>
      </c>
      <c r="F64" s="27">
        <f t="shared" si="0"/>
        <v>15254.75</v>
      </c>
      <c r="G64" s="94">
        <v>9299.4</v>
      </c>
      <c r="H64" s="28">
        <f t="shared" si="4"/>
        <v>16273.949999999999</v>
      </c>
      <c r="I64" s="59">
        <f t="shared" si="5"/>
        <v>582.39999999999964</v>
      </c>
      <c r="J64" s="63">
        <f t="shared" si="6"/>
        <v>1019.1999999999994</v>
      </c>
      <c r="N64" s="8"/>
    </row>
    <row r="65" spans="1:10" ht="26.4" x14ac:dyDescent="0.3">
      <c r="A65" s="21">
        <v>54</v>
      </c>
      <c r="B65" s="90" t="s">
        <v>86</v>
      </c>
      <c r="C65" s="89">
        <v>77</v>
      </c>
      <c r="D65" s="85" t="s">
        <v>45</v>
      </c>
      <c r="E65" s="88">
        <v>300</v>
      </c>
      <c r="F65" s="27">
        <f t="shared" si="0"/>
        <v>23100</v>
      </c>
      <c r="G65" s="87">
        <v>77</v>
      </c>
      <c r="H65" s="28">
        <f t="shared" ref="H65:H72" si="7">G65*E65</f>
        <v>23100</v>
      </c>
      <c r="I65" s="59">
        <f t="shared" ref="I65" si="8">G65-C65</f>
        <v>0</v>
      </c>
      <c r="J65" s="63">
        <f t="shared" ref="J65" si="9">I65*E65</f>
        <v>0</v>
      </c>
    </row>
    <row r="66" spans="1:10" x14ac:dyDescent="0.3">
      <c r="A66" s="101"/>
      <c r="B66" s="120" t="s">
        <v>100</v>
      </c>
      <c r="C66" s="89"/>
      <c r="D66" s="85"/>
      <c r="E66" s="102"/>
      <c r="F66" s="27"/>
      <c r="G66" s="89"/>
      <c r="H66" s="28"/>
      <c r="I66" s="59"/>
      <c r="J66" s="63"/>
    </row>
    <row r="67" spans="1:10" x14ac:dyDescent="0.3">
      <c r="A67" s="101">
        <v>1</v>
      </c>
      <c r="B67" s="121" t="s">
        <v>101</v>
      </c>
      <c r="C67" s="118" t="s">
        <v>40</v>
      </c>
      <c r="D67" s="99">
        <v>0</v>
      </c>
      <c r="E67" s="102">
        <v>35</v>
      </c>
      <c r="F67" s="27">
        <f>D67*E67</f>
        <v>0</v>
      </c>
      <c r="G67" s="104">
        <v>11</v>
      </c>
      <c r="H67" s="28">
        <f t="shared" si="7"/>
        <v>385</v>
      </c>
      <c r="I67" s="59">
        <f>G67-D67</f>
        <v>11</v>
      </c>
      <c r="J67" s="63">
        <f t="shared" ref="J67" si="10">I67*E67</f>
        <v>385</v>
      </c>
    </row>
    <row r="68" spans="1:10" x14ac:dyDescent="0.3">
      <c r="A68" s="101">
        <v>2</v>
      </c>
      <c r="B68" s="121" t="s">
        <v>102</v>
      </c>
      <c r="C68" s="118" t="s">
        <v>105</v>
      </c>
      <c r="D68" s="99">
        <v>0</v>
      </c>
      <c r="E68" s="102">
        <v>150</v>
      </c>
      <c r="F68" s="27">
        <f t="shared" ref="F68:F72" si="11">D68*E68</f>
        <v>0</v>
      </c>
      <c r="G68" s="104">
        <v>4</v>
      </c>
      <c r="H68" s="28">
        <f t="shared" si="7"/>
        <v>600</v>
      </c>
      <c r="I68" s="59">
        <f t="shared" ref="I68:I72" si="12">G68-D68</f>
        <v>4</v>
      </c>
      <c r="J68" s="63">
        <f t="shared" ref="J68:J72" si="13">I68*E68</f>
        <v>600</v>
      </c>
    </row>
    <row r="69" spans="1:10" ht="28.8" x14ac:dyDescent="0.3">
      <c r="A69" s="101">
        <v>3</v>
      </c>
      <c r="B69" s="121" t="s">
        <v>103</v>
      </c>
      <c r="C69" s="118" t="s">
        <v>40</v>
      </c>
      <c r="D69" s="99">
        <v>0</v>
      </c>
      <c r="E69" s="102">
        <v>400</v>
      </c>
      <c r="F69" s="27">
        <f t="shared" si="11"/>
        <v>0</v>
      </c>
      <c r="G69" s="104">
        <v>1</v>
      </c>
      <c r="H69" s="28">
        <f t="shared" si="7"/>
        <v>400</v>
      </c>
      <c r="I69" s="59">
        <f t="shared" si="12"/>
        <v>1</v>
      </c>
      <c r="J69" s="63">
        <f t="shared" si="13"/>
        <v>400</v>
      </c>
    </row>
    <row r="70" spans="1:10" x14ac:dyDescent="0.3">
      <c r="A70" s="101">
        <v>4</v>
      </c>
      <c r="B70" s="122" t="s">
        <v>104</v>
      </c>
      <c r="C70" s="105" t="s">
        <v>105</v>
      </c>
      <c r="D70" s="100">
        <v>0</v>
      </c>
      <c r="E70" s="102">
        <v>73.64</v>
      </c>
      <c r="F70" s="27">
        <f t="shared" si="11"/>
        <v>0</v>
      </c>
      <c r="G70" s="105">
        <v>15</v>
      </c>
      <c r="H70" s="28">
        <f t="shared" si="7"/>
        <v>1104.5999999999999</v>
      </c>
      <c r="I70" s="59">
        <f t="shared" si="12"/>
        <v>15</v>
      </c>
      <c r="J70" s="63">
        <f t="shared" si="13"/>
        <v>1104.5999999999999</v>
      </c>
    </row>
    <row r="71" spans="1:10" x14ac:dyDescent="0.3">
      <c r="A71" s="101">
        <v>5</v>
      </c>
      <c r="B71" s="122" t="s">
        <v>106</v>
      </c>
      <c r="C71" s="105" t="s">
        <v>40</v>
      </c>
      <c r="D71" s="100">
        <v>0</v>
      </c>
      <c r="E71" s="102">
        <v>293</v>
      </c>
      <c r="F71" s="27">
        <f t="shared" si="11"/>
        <v>0</v>
      </c>
      <c r="G71" s="105">
        <v>2</v>
      </c>
      <c r="H71" s="28">
        <f t="shared" si="7"/>
        <v>586</v>
      </c>
      <c r="I71" s="59">
        <f t="shared" si="12"/>
        <v>2</v>
      </c>
      <c r="J71" s="63">
        <f t="shared" si="13"/>
        <v>586</v>
      </c>
    </row>
    <row r="72" spans="1:10" x14ac:dyDescent="0.3">
      <c r="A72" s="101">
        <v>6</v>
      </c>
      <c r="B72" s="122" t="s">
        <v>112</v>
      </c>
      <c r="C72" s="105" t="s">
        <v>105</v>
      </c>
      <c r="D72" s="100">
        <v>0</v>
      </c>
      <c r="E72" s="102">
        <v>4.17</v>
      </c>
      <c r="F72" s="27">
        <f t="shared" si="11"/>
        <v>0</v>
      </c>
      <c r="G72" s="114">
        <v>700</v>
      </c>
      <c r="H72" s="28">
        <f t="shared" si="7"/>
        <v>2919</v>
      </c>
      <c r="I72" s="59">
        <f t="shared" si="12"/>
        <v>700</v>
      </c>
      <c r="J72" s="63">
        <f t="shared" si="13"/>
        <v>2919</v>
      </c>
    </row>
    <row r="73" spans="1:10" x14ac:dyDescent="0.3">
      <c r="A73" s="101">
        <v>7</v>
      </c>
      <c r="B73" s="122" t="s">
        <v>115</v>
      </c>
      <c r="C73" s="105" t="s">
        <v>105</v>
      </c>
      <c r="D73" s="100">
        <v>0</v>
      </c>
      <c r="E73" s="102">
        <v>4.17</v>
      </c>
      <c r="F73" s="27">
        <v>6455.16</v>
      </c>
      <c r="G73" s="114">
        <v>1548</v>
      </c>
      <c r="H73" s="28">
        <f t="shared" ref="H73:H80" si="14">G73*E73</f>
        <v>6455.16</v>
      </c>
      <c r="I73" s="59">
        <f t="shared" ref="I73:I80" si="15">G73-D73</f>
        <v>1548</v>
      </c>
      <c r="J73" s="63">
        <f t="shared" ref="J73:J80" si="16">I73*E73</f>
        <v>6455.16</v>
      </c>
    </row>
    <row r="74" spans="1:10" x14ac:dyDescent="0.3">
      <c r="A74" s="101"/>
      <c r="B74" s="122" t="s">
        <v>116</v>
      </c>
      <c r="C74" s="105"/>
      <c r="D74" s="100"/>
      <c r="E74" s="102"/>
      <c r="F74" s="27"/>
      <c r="G74" s="114"/>
      <c r="H74" s="28">
        <f t="shared" si="14"/>
        <v>0</v>
      </c>
      <c r="I74" s="59">
        <f t="shared" si="15"/>
        <v>0</v>
      </c>
      <c r="J74" s="63">
        <f t="shared" si="16"/>
        <v>0</v>
      </c>
    </row>
    <row r="75" spans="1:10" x14ac:dyDescent="0.3">
      <c r="A75" s="101">
        <v>8</v>
      </c>
      <c r="B75" s="122" t="s">
        <v>117</v>
      </c>
      <c r="C75" s="105" t="s">
        <v>118</v>
      </c>
      <c r="D75" s="100">
        <v>0</v>
      </c>
      <c r="E75" s="102">
        <v>3.0199999999999996</v>
      </c>
      <c r="F75" s="27">
        <v>11361.239999999998</v>
      </c>
      <c r="G75" s="114">
        <v>3845.9</v>
      </c>
      <c r="H75" s="28">
        <f t="shared" si="14"/>
        <v>11614.617999999999</v>
      </c>
      <c r="I75" s="59">
        <f t="shared" si="15"/>
        <v>3845.9</v>
      </c>
      <c r="J75" s="63">
        <f t="shared" si="16"/>
        <v>11614.617999999999</v>
      </c>
    </row>
    <row r="76" spans="1:10" x14ac:dyDescent="0.3">
      <c r="A76" s="101">
        <v>9</v>
      </c>
      <c r="B76" s="122" t="s">
        <v>119</v>
      </c>
      <c r="C76" s="105" t="s">
        <v>118</v>
      </c>
      <c r="D76" s="100">
        <v>0</v>
      </c>
      <c r="E76" s="102">
        <v>2.74</v>
      </c>
      <c r="F76" s="27">
        <v>19780.060000000001</v>
      </c>
      <c r="G76" s="114">
        <v>7377.4</v>
      </c>
      <c r="H76" s="28">
        <f t="shared" si="14"/>
        <v>20214.076000000001</v>
      </c>
      <c r="I76" s="59">
        <f t="shared" si="15"/>
        <v>7377.4</v>
      </c>
      <c r="J76" s="63">
        <f t="shared" si="16"/>
        <v>20214.076000000001</v>
      </c>
    </row>
    <row r="77" spans="1:10" x14ac:dyDescent="0.3">
      <c r="A77" s="101">
        <v>10</v>
      </c>
      <c r="B77" s="122" t="s">
        <v>120</v>
      </c>
      <c r="C77" s="105" t="s">
        <v>118</v>
      </c>
      <c r="D77" s="100">
        <v>0</v>
      </c>
      <c r="E77" s="102">
        <v>23.799999999999997</v>
      </c>
      <c r="F77" s="27">
        <v>5378.7999999999993</v>
      </c>
      <c r="G77" s="114">
        <v>255.4</v>
      </c>
      <c r="H77" s="28">
        <f t="shared" si="14"/>
        <v>6078.5199999999995</v>
      </c>
      <c r="I77" s="59">
        <f t="shared" si="15"/>
        <v>255.4</v>
      </c>
      <c r="J77" s="63">
        <f t="shared" si="16"/>
        <v>6078.5199999999995</v>
      </c>
    </row>
    <row r="78" spans="1:10" x14ac:dyDescent="0.3">
      <c r="A78" s="101">
        <v>11</v>
      </c>
      <c r="B78" s="122" t="s">
        <v>121</v>
      </c>
      <c r="C78" s="105" t="s">
        <v>118</v>
      </c>
      <c r="D78" s="100">
        <v>0</v>
      </c>
      <c r="E78" s="102">
        <v>4.9899999999999984</v>
      </c>
      <c r="F78" s="27">
        <v>1202.5899999999997</v>
      </c>
      <c r="G78" s="114">
        <v>255.4</v>
      </c>
      <c r="H78" s="28">
        <f t="shared" si="14"/>
        <v>1274.4459999999997</v>
      </c>
      <c r="I78" s="59">
        <f t="shared" si="15"/>
        <v>255.4</v>
      </c>
      <c r="J78" s="63">
        <f t="shared" si="16"/>
        <v>1274.4459999999997</v>
      </c>
    </row>
    <row r="79" spans="1:10" x14ac:dyDescent="0.3">
      <c r="A79" s="101">
        <v>12</v>
      </c>
      <c r="B79" s="122" t="s">
        <v>122</v>
      </c>
      <c r="C79" s="105" t="s">
        <v>118</v>
      </c>
      <c r="D79" s="100">
        <v>0</v>
      </c>
      <c r="E79" s="102">
        <v>1.8999999999999995</v>
      </c>
      <c r="F79" s="27">
        <v>14711.699999999995</v>
      </c>
      <c r="G79" s="114">
        <v>7743</v>
      </c>
      <c r="H79" s="28">
        <f t="shared" si="14"/>
        <v>14711.699999999995</v>
      </c>
      <c r="I79" s="59">
        <f t="shared" si="15"/>
        <v>7743</v>
      </c>
      <c r="J79" s="63">
        <f t="shared" si="16"/>
        <v>14711.699999999995</v>
      </c>
    </row>
    <row r="80" spans="1:10" x14ac:dyDescent="0.3">
      <c r="A80" s="101">
        <v>13</v>
      </c>
      <c r="B80" s="122" t="s">
        <v>123</v>
      </c>
      <c r="C80" s="105" t="s">
        <v>40</v>
      </c>
      <c r="D80" s="100">
        <v>0</v>
      </c>
      <c r="E80" s="102">
        <v>14.2</v>
      </c>
      <c r="F80" s="27">
        <v>14711.699999999995</v>
      </c>
      <c r="G80" s="114">
        <v>77</v>
      </c>
      <c r="H80" s="28">
        <f t="shared" si="14"/>
        <v>1093.3999999999999</v>
      </c>
      <c r="I80" s="59">
        <f t="shared" si="15"/>
        <v>77</v>
      </c>
      <c r="J80" s="63">
        <f t="shared" si="16"/>
        <v>1093.3999999999999</v>
      </c>
    </row>
    <row r="81" spans="1:14" x14ac:dyDescent="0.3">
      <c r="A81" s="101"/>
      <c r="B81" s="90"/>
      <c r="C81" s="89"/>
      <c r="D81" s="85"/>
      <c r="E81" s="102"/>
      <c r="F81" s="27"/>
      <c r="G81" s="89"/>
      <c r="H81" s="103"/>
      <c r="I81" s="59"/>
      <c r="J81" s="63"/>
    </row>
    <row r="82" spans="1:14" ht="15" thickBot="1" x14ac:dyDescent="0.35">
      <c r="A82" s="111"/>
      <c r="B82" s="123"/>
      <c r="C82" s="107"/>
      <c r="D82" s="112"/>
      <c r="E82" s="113"/>
      <c r="F82" s="106"/>
      <c r="G82" s="107"/>
      <c r="H82" s="108"/>
      <c r="I82" s="109"/>
      <c r="J82" s="110"/>
    </row>
    <row r="83" spans="1:14" ht="15" thickBot="1" x14ac:dyDescent="0.35">
      <c r="A83" s="11"/>
      <c r="B83" s="12" t="s">
        <v>10</v>
      </c>
      <c r="C83" s="13"/>
      <c r="D83" s="13"/>
      <c r="E83" s="13"/>
      <c r="F83" s="23">
        <f>SUM(F12:F65)</f>
        <v>630494.94160814618</v>
      </c>
      <c r="G83" s="23"/>
      <c r="H83" s="23">
        <f>SUM(H12:H82)</f>
        <v>739532.4323991104</v>
      </c>
      <c r="I83" s="67"/>
      <c r="J83" s="23">
        <f>SUM(J12:J80)</f>
        <v>109037.49079096431</v>
      </c>
      <c r="L83" s="124"/>
      <c r="M83" s="124"/>
      <c r="N83" s="8"/>
    </row>
    <row r="84" spans="1:14" ht="15" thickBot="1" x14ac:dyDescent="0.35">
      <c r="A84" s="11"/>
      <c r="B84" s="12" t="s">
        <v>25</v>
      </c>
      <c r="C84" s="13"/>
      <c r="D84" s="13"/>
      <c r="E84" s="13"/>
      <c r="F84" s="23">
        <f>F83*10%</f>
        <v>63049.494160814618</v>
      </c>
      <c r="G84" s="67"/>
      <c r="H84" s="66"/>
      <c r="I84" s="67"/>
      <c r="J84" s="66"/>
      <c r="N84" s="8"/>
    </row>
    <row r="85" spans="1:14" ht="15" thickBot="1" x14ac:dyDescent="0.35">
      <c r="A85" s="11"/>
      <c r="B85" s="12" t="s">
        <v>26</v>
      </c>
      <c r="C85" s="13"/>
      <c r="D85" s="13"/>
      <c r="E85" s="13"/>
      <c r="F85" s="23">
        <f>SUM(F83:F84)</f>
        <v>693544.43576896074</v>
      </c>
      <c r="G85" s="67"/>
      <c r="H85" s="66"/>
      <c r="I85" s="67"/>
      <c r="J85" s="66"/>
      <c r="N85" s="8"/>
    </row>
    <row r="86" spans="1:14" x14ac:dyDescent="0.3">
      <c r="A86" s="11"/>
      <c r="B86" s="14" t="s">
        <v>11</v>
      </c>
      <c r="C86" s="13"/>
      <c r="D86" s="13"/>
      <c r="E86" s="13"/>
      <c r="F86" s="35">
        <f>F85*20%</f>
        <v>138708.88715379217</v>
      </c>
      <c r="G86" s="34"/>
      <c r="H86" s="36">
        <f>H83*20%</f>
        <v>147906.48647982208</v>
      </c>
      <c r="I86" s="64"/>
      <c r="J86" s="36">
        <f t="shared" ref="J86" si="17">J83*20%</f>
        <v>21807.498158192862</v>
      </c>
    </row>
    <row r="87" spans="1:14" ht="15" thickBot="1" x14ac:dyDescent="0.35">
      <c r="A87" s="11"/>
      <c r="B87" s="17" t="s">
        <v>12</v>
      </c>
      <c r="C87" s="13"/>
      <c r="D87" s="13"/>
      <c r="E87" s="13"/>
      <c r="F87" s="37">
        <f>SUM(F85:F86)</f>
        <v>832253.32292275294</v>
      </c>
      <c r="G87" s="34"/>
      <c r="H87" s="38">
        <f>H83+H86</f>
        <v>887438.91887893248</v>
      </c>
      <c r="I87" s="65"/>
      <c r="J87" s="38">
        <f t="shared" ref="J87" si="18">J83+J86</f>
        <v>130844.98894915717</v>
      </c>
    </row>
    <row r="88" spans="1:14" x14ac:dyDescent="0.3">
      <c r="A88" s="11"/>
      <c r="B88" s="11"/>
      <c r="C88" s="11"/>
      <c r="D88" s="11"/>
      <c r="E88" s="11"/>
      <c r="F88" s="11"/>
      <c r="G88" s="15"/>
      <c r="H88" s="16"/>
      <c r="I88" s="11"/>
      <c r="J88" s="11"/>
    </row>
    <row r="89" spans="1:14" ht="15" thickBot="1" x14ac:dyDescent="0.35">
      <c r="A89" s="11"/>
      <c r="B89" s="11"/>
      <c r="C89" s="11"/>
      <c r="D89" s="11"/>
      <c r="E89" s="11"/>
      <c r="F89" s="11"/>
      <c r="G89" s="15"/>
      <c r="H89" s="16"/>
      <c r="I89" s="11"/>
      <c r="J89" s="11"/>
    </row>
    <row r="90" spans="1:14" x14ac:dyDescent="0.3">
      <c r="A90" s="73">
        <v>1</v>
      </c>
      <c r="B90" s="74" t="s">
        <v>113</v>
      </c>
      <c r="C90" s="75">
        <f>J83</f>
        <v>109037.49079096431</v>
      </c>
      <c r="D90" s="13"/>
      <c r="E90" s="13"/>
      <c r="F90" s="13"/>
      <c r="G90" s="18"/>
      <c r="H90" s="19"/>
      <c r="I90" s="13"/>
      <c r="J90" s="13"/>
    </row>
    <row r="91" spans="1:14" x14ac:dyDescent="0.3">
      <c r="A91" s="76">
        <v>2</v>
      </c>
      <c r="B91" s="71" t="s">
        <v>28</v>
      </c>
      <c r="C91" s="77">
        <f>H83</f>
        <v>739532.4323991104</v>
      </c>
      <c r="D91" s="13"/>
      <c r="E91" s="13"/>
      <c r="F91" s="13"/>
      <c r="G91" s="18"/>
      <c r="H91" s="19"/>
      <c r="I91" s="13"/>
      <c r="J91" s="13"/>
    </row>
    <row r="92" spans="1:14" x14ac:dyDescent="0.3">
      <c r="A92" s="76">
        <v>3</v>
      </c>
      <c r="B92" s="72" t="s">
        <v>11</v>
      </c>
      <c r="C92" s="78">
        <f>H86</f>
        <v>147906.48647982208</v>
      </c>
      <c r="D92" s="13"/>
      <c r="E92" s="13"/>
      <c r="F92" s="13"/>
      <c r="G92" s="18"/>
      <c r="H92" s="19"/>
      <c r="I92" s="13"/>
      <c r="J92" s="13"/>
    </row>
    <row r="93" spans="1:14" x14ac:dyDescent="0.3">
      <c r="A93" s="76">
        <v>4</v>
      </c>
      <c r="B93" s="70" t="s">
        <v>13</v>
      </c>
      <c r="C93" s="79">
        <f>H87</f>
        <v>887438.91887893248</v>
      </c>
      <c r="D93" s="13"/>
      <c r="E93" s="13"/>
      <c r="F93" s="13"/>
      <c r="G93" s="18"/>
      <c r="H93" s="19"/>
      <c r="I93" s="13"/>
      <c r="J93" s="13"/>
    </row>
    <row r="94" spans="1:14" x14ac:dyDescent="0.3">
      <c r="A94" s="76">
        <v>5</v>
      </c>
      <c r="B94" s="70" t="s">
        <v>30</v>
      </c>
      <c r="C94" s="79">
        <f>F84-J83</f>
        <v>-45987.99663014969</v>
      </c>
      <c r="D94" s="13"/>
      <c r="E94" s="13"/>
      <c r="F94" s="13"/>
      <c r="G94" s="18"/>
      <c r="H94" s="19"/>
      <c r="I94" s="13"/>
      <c r="J94" s="13"/>
    </row>
    <row r="95" spans="1:14" ht="15" thickBot="1" x14ac:dyDescent="0.35">
      <c r="A95" s="80">
        <v>6</v>
      </c>
      <c r="B95" s="81" t="s">
        <v>29</v>
      </c>
      <c r="C95" s="98">
        <v>1</v>
      </c>
    </row>
    <row r="97" spans="2:8" x14ac:dyDescent="0.3">
      <c r="B97" s="9" t="s">
        <v>99</v>
      </c>
      <c r="E97" s="7" t="s">
        <v>14</v>
      </c>
      <c r="H97" s="10" t="s">
        <v>15</v>
      </c>
    </row>
    <row r="98" spans="2:8" x14ac:dyDescent="0.3">
      <c r="B98" s="9"/>
    </row>
    <row r="99" spans="2:8" x14ac:dyDescent="0.3">
      <c r="B99" s="9" t="s">
        <v>98</v>
      </c>
      <c r="E99" s="10" t="s">
        <v>16</v>
      </c>
      <c r="H99" s="10" t="s">
        <v>31</v>
      </c>
    </row>
    <row r="100" spans="2:8" x14ac:dyDescent="0.3">
      <c r="B100" s="9"/>
    </row>
    <row r="101" spans="2:8" x14ac:dyDescent="0.3">
      <c r="B101" s="9" t="s">
        <v>17</v>
      </c>
      <c r="E101" s="9" t="s">
        <v>17</v>
      </c>
      <c r="H101" s="9" t="s">
        <v>17</v>
      </c>
    </row>
  </sheetData>
  <mergeCells count="6">
    <mergeCell ref="A11:J11"/>
    <mergeCell ref="A9:A10"/>
    <mergeCell ref="B9:B10"/>
    <mergeCell ref="C9:F9"/>
    <mergeCell ref="G9:H9"/>
    <mergeCell ref="I9:J9"/>
  </mergeCells>
  <hyperlinks>
    <hyperlink ref="B7" r:id="rId1" xr:uid="{00000000-0004-0000-0000-000000000000}"/>
  </hyperlinks>
  <pageMargins left="0.7" right="0.7" top="0.75" bottom="0.75" header="0.3" footer="0.3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sulev puumeister</dc:creator>
  <cp:lastModifiedBy>Mart Hallimäe</cp:lastModifiedBy>
  <cp:lastPrinted>2021-05-05T18:39:14Z</cp:lastPrinted>
  <dcterms:created xsi:type="dcterms:W3CDTF">2020-10-04T16:34:41Z</dcterms:created>
  <dcterms:modified xsi:type="dcterms:W3CDTF">2022-06-15T11:45:27Z</dcterms:modified>
</cp:coreProperties>
</file>