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O:\HANKED\_HANKED 2021\Apametsa tee\Leping\"/>
    </mc:Choice>
  </mc:AlternateContent>
  <xr:revisionPtr revIDLastSave="0" documentId="13_ncr:1_{BF726BA1-EBFF-42FA-B5C7-50EBB9E57115}" xr6:coauthVersionLast="47" xr6:coauthVersionMax="47" xr10:uidLastSave="{00000000-0000-0000-0000-000000000000}"/>
  <bookViews>
    <workbookView xWindow="-120" yWindow="-120" windowWidth="29040" windowHeight="16440" xr2:uid="{C0251F86-8EF2-4C3C-9992-E0B191082ECF}"/>
  </bookViews>
  <sheets>
    <sheet name="Künka ja Apametsa tee" sheetId="1" r:id="rId1"/>
    <sheet name="Bussipeatus ja parkimiskohad" sheetId="2" r:id="rId2"/>
  </sheets>
  <definedNames>
    <definedName name="_xlnm._FilterDatabase" localSheetId="1" hidden="1">'Bussipeatus ja parkimiskohad'!$E$1:$E$113</definedName>
    <definedName name="_xlnm._FilterDatabase" localSheetId="0" hidden="1">'Künka ja Apametsa tee'!$E$2:$E$141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46" i="1" l="1"/>
  <c r="L146" i="1"/>
  <c r="K143" i="1"/>
  <c r="K142" i="1"/>
  <c r="F109" i="2"/>
  <c r="F110" i="2" s="1"/>
  <c r="G111" i="2" s="1"/>
  <c r="F112" i="2" s="1"/>
  <c r="F113" i="2" s="1"/>
  <c r="F136" i="1"/>
  <c r="F137" i="1" s="1"/>
  <c r="F138" i="1" s="1"/>
  <c r="F139" i="1" s="1"/>
  <c r="F140" i="1" s="1"/>
  <c r="G21" i="1" l="1"/>
  <c r="G120" i="1"/>
  <c r="A134" i="1"/>
  <c r="G74" i="2"/>
  <c r="A107" i="2"/>
  <c r="A106" i="2"/>
  <c r="A105" i="2"/>
  <c r="A104" i="2"/>
  <c r="A103" i="2"/>
  <c r="A102" i="2"/>
  <c r="A101" i="2"/>
  <c r="A100" i="2"/>
  <c r="A99" i="2"/>
  <c r="A98" i="2"/>
  <c r="G86" i="2"/>
  <c r="G84" i="2"/>
  <c r="G83" i="2"/>
  <c r="G77" i="2"/>
  <c r="G73" i="2"/>
  <c r="G70" i="2"/>
  <c r="G64" i="2"/>
  <c r="G63" i="2"/>
  <c r="G47" i="2"/>
  <c r="G45" i="2"/>
  <c r="G44" i="2"/>
  <c r="G42" i="2"/>
  <c r="G41" i="2"/>
  <c r="G40" i="2"/>
  <c r="G39" i="2"/>
  <c r="G38" i="2"/>
  <c r="G31" i="2"/>
  <c r="G30" i="2"/>
  <c r="G20" i="2"/>
  <c r="G19" i="2"/>
  <c r="G93" i="2" l="1"/>
  <c r="G15" i="2"/>
  <c r="G37" i="2"/>
  <c r="G43" i="2"/>
  <c r="G26" i="2"/>
  <c r="G29" i="2"/>
  <c r="G75" i="2"/>
  <c r="G46" i="2"/>
  <c r="G71" i="2"/>
  <c r="G72" i="2"/>
  <c r="G76" i="2"/>
  <c r="G85" i="2"/>
  <c r="G99" i="1"/>
  <c r="G96" i="1"/>
  <c r="G94" i="1"/>
  <c r="G93" i="1"/>
  <c r="G15" i="1"/>
  <c r="G16" i="1"/>
  <c r="G17" i="1"/>
  <c r="G18" i="1"/>
  <c r="G19" i="1"/>
  <c r="G20" i="1"/>
  <c r="G27" i="1"/>
  <c r="G28" i="1"/>
  <c r="G29" i="1"/>
  <c r="G30" i="1"/>
  <c r="G36" i="1"/>
  <c r="G37" i="1"/>
  <c r="G38" i="1"/>
  <c r="G39" i="1"/>
  <c r="G40" i="1"/>
  <c r="G41" i="1"/>
  <c r="G42" i="1"/>
  <c r="G43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7" i="1"/>
  <c r="G68" i="1"/>
  <c r="G69" i="1"/>
  <c r="G70" i="1"/>
  <c r="G71" i="1"/>
  <c r="G72" i="1"/>
  <c r="G83" i="1"/>
  <c r="G84" i="1"/>
  <c r="G85" i="1"/>
  <c r="G86" i="1"/>
  <c r="G92" i="1"/>
  <c r="G95" i="1"/>
  <c r="G97" i="1"/>
  <c r="G98" i="1"/>
  <c r="G100" i="1"/>
  <c r="G101" i="1"/>
  <c r="G108" i="1"/>
  <c r="G109" i="1"/>
  <c r="G110" i="1"/>
  <c r="G111" i="1"/>
  <c r="G112" i="1"/>
  <c r="A133" i="1"/>
  <c r="A132" i="1"/>
  <c r="A131" i="1"/>
  <c r="A130" i="1"/>
  <c r="A129" i="1"/>
  <c r="A128" i="1"/>
  <c r="A127" i="1"/>
  <c r="A126" i="1"/>
  <c r="A125" i="1"/>
  <c r="G23" i="1" l="1"/>
  <c r="G79" i="2"/>
  <c r="G88" i="2"/>
  <c r="G54" i="2"/>
  <c r="G59" i="2"/>
  <c r="G49" i="2"/>
  <c r="G22" i="2"/>
  <c r="G66" i="2"/>
  <c r="G88" i="1"/>
  <c r="G74" i="1"/>
  <c r="G45" i="1"/>
  <c r="G79" i="1"/>
  <c r="G63" i="1"/>
  <c r="G104" i="1"/>
  <c r="G114" i="1"/>
  <c r="G32" i="1"/>
  <c r="G28" i="2" l="1"/>
  <c r="G27" i="2"/>
  <c r="G33" i="2" l="1"/>
</calcChain>
</file>

<file path=xl/sharedStrings.xml><?xml version="1.0" encoding="utf-8"?>
<sst xmlns="http://schemas.openxmlformats.org/spreadsheetml/2006/main" count="448" uniqueCount="129">
  <si>
    <t>Harju maakond, Harku vald, Tiskre küla Apametsa 
tee lõik Toome tee - Künka tee ristmik ja Künka tee 
lõik ristmikust kuni Tiskreoja arenduse töövõtupiirini.
Künka ja Apametsa tee</t>
  </si>
  <si>
    <t>KULULOEND</t>
  </si>
  <si>
    <t>Artikli nr</t>
  </si>
  <si>
    <t>Makseartikli nimetus</t>
  </si>
  <si>
    <t>Parameetrid</t>
  </si>
  <si>
    <t>Mõõtühik</t>
  </si>
  <si>
    <t>Maht</t>
  </si>
  <si>
    <t>Ühikhind</t>
  </si>
  <si>
    <t>Maksumus</t>
  </si>
  <si>
    <t>KULUDE LOEND NR 1: ÜLDISED</t>
  </si>
  <si>
    <t xml:space="preserve">Proovivõtt ja katsetamine </t>
  </si>
  <si>
    <t xml:space="preserve">kogusumma  </t>
  </si>
  <si>
    <t xml:space="preserve">Load, kindlustused </t>
  </si>
  <si>
    <t xml:space="preserve">Tööpiirkonna ja teede korrashoid  </t>
  </si>
  <si>
    <t xml:space="preserve">Ajutised tööd (sh. objektikontorid, ajutised teed) </t>
  </si>
  <si>
    <t xml:space="preserve">Tööde mõõdistamine ja märkimistööd </t>
  </si>
  <si>
    <t xml:space="preserve">Konsultatsioonid projekteerijaga </t>
  </si>
  <si>
    <t>Summa kantud kokkuvõttesse</t>
  </si>
  <si>
    <t>KULUDE LOEND NR 2: EHITUSOBJEKTI ETTEVALMISTAMINE</t>
  </si>
  <si>
    <t xml:space="preserve">Raadamine ja juurimine </t>
  </si>
  <si>
    <t xml:space="preserve">tk  </t>
  </si>
  <si>
    <t>Üksikpuude langetamine koos kändude juurimisega</t>
  </si>
  <si>
    <t>Üksikpuude kaitsmine</t>
  </si>
  <si>
    <t>tk</t>
  </si>
  <si>
    <t xml:space="preserve">Teemaa-ala puhastamine  </t>
  </si>
  <si>
    <t xml:space="preserve">m  </t>
  </si>
  <si>
    <t>KULUDE LOEND NR 3: MULLATÖÖD</t>
  </si>
  <si>
    <t xml:space="preserve">Kasvupinnase eemaldamine  </t>
  </si>
  <si>
    <t xml:space="preserve">Ehituseks sobimatu pinnase kaevandamine  </t>
  </si>
  <si>
    <t xml:space="preserve">Muldkeha ehitamine juurdeveetavast pinnasest  </t>
  </si>
  <si>
    <t>30501a</t>
  </si>
  <si>
    <t xml:space="preserve">Dreenkiht  </t>
  </si>
  <si>
    <t>hmin=20cm</t>
  </si>
  <si>
    <t>30501b</t>
  </si>
  <si>
    <t>hmin=30cm</t>
  </si>
  <si>
    <t xml:space="preserve">Mulde aluspinna planeerimine ja tihendamine  </t>
  </si>
  <si>
    <t xml:space="preserve">Munakivid betooniseguga geotekstiilil  </t>
  </si>
  <si>
    <t xml:space="preserve">Erosioonikaitse vahendid (matid)  </t>
  </si>
  <si>
    <t>KULUDE LOEND NR 4: KATEND</t>
  </si>
  <si>
    <t xml:space="preserve">Olemasoleva katendi freesimine  </t>
  </si>
  <si>
    <t xml:space="preserve">Olemasoleva  katte tasandusfreesimine  </t>
  </si>
  <si>
    <t>40501d</t>
  </si>
  <si>
    <t>Killustikalus  …..</t>
  </si>
  <si>
    <t>h=20cm</t>
  </si>
  <si>
    <t>40501c</t>
  </si>
  <si>
    <t>h=23cm</t>
  </si>
  <si>
    <t>40501b</t>
  </si>
  <si>
    <t>h=25cm</t>
  </si>
  <si>
    <t>40501a</t>
  </si>
  <si>
    <t>h=30cm</t>
  </si>
  <si>
    <t xml:space="preserve">Paekivi killustikust tasanduskiht  </t>
  </si>
  <si>
    <t>43002a</t>
  </si>
  <si>
    <t>Asfaltbetoon AC 8 surf</t>
  </si>
  <si>
    <t>h=5cm</t>
  </si>
  <si>
    <t>43002b</t>
  </si>
  <si>
    <t>Asfaltbetoon AC 16 surf</t>
  </si>
  <si>
    <t>43002c</t>
  </si>
  <si>
    <t>h=7cm</t>
  </si>
  <si>
    <t>43003a</t>
  </si>
  <si>
    <t>Asfaltbetoon PA 16</t>
  </si>
  <si>
    <t>43003b</t>
  </si>
  <si>
    <t>Asfaltbetoon AC 20 bin</t>
  </si>
  <si>
    <t>43003c</t>
  </si>
  <si>
    <t>Asfaltbetoon AC 32 base</t>
  </si>
  <si>
    <t>Peenarde kindlustamine (purustatud kruu)</t>
  </si>
  <si>
    <t xml:space="preserve">Betoonäärekivid  </t>
  </si>
  <si>
    <t xml:space="preserve">Tehiskivist sillutuskate  </t>
  </si>
  <si>
    <t>KULUDE LOEND NR 5: DRENAAŽ JA TRUUBID</t>
  </si>
  <si>
    <t xml:space="preserve">Dreenitoru  </t>
  </si>
  <si>
    <t>50201a</t>
  </si>
  <si>
    <t>Restkaev settepall 300l, kandiline malmluuk 40t</t>
  </si>
  <si>
    <t>D560/500</t>
  </si>
  <si>
    <t>50201b</t>
  </si>
  <si>
    <t>Restkaev settepall 300l, mururest</t>
  </si>
  <si>
    <t>Sajuvee vaatluskaev, teleskoopne, malmist umbkaas 40t</t>
  </si>
  <si>
    <t>Sademevee kanalisatsioonitoru SN 8</t>
  </si>
  <si>
    <t>De200</t>
  </si>
  <si>
    <t xml:space="preserve">Truubi pikendamine  </t>
  </si>
  <si>
    <t>KULUDE LOEND NR 6: KONSTRUKTSIOONID</t>
  </si>
  <si>
    <t xml:space="preserve">objekt  </t>
  </si>
  <si>
    <t>kompl.</t>
  </si>
  <si>
    <t>KULUDE LOEND NR 7: LIIKLUSKORRALDUS- JA OHUTUSVAHENDID</t>
  </si>
  <si>
    <t>Liiklusmärk koos posti ja vundamendiga</t>
  </si>
  <si>
    <t>Liiklusmärk (ilma postita)</t>
  </si>
  <si>
    <t xml:space="preserve">Teemärgistus termovaluplastikuga  </t>
  </si>
  <si>
    <t xml:space="preserve">Künnis  </t>
  </si>
  <si>
    <t>KULUDE LOEND NR 8: TEHNOVÕRGUD</t>
  </si>
  <si>
    <t>Reservtorude kaevik ja paigaldamine koos taastamisega</t>
  </si>
  <si>
    <t xml:space="preserve">Kontrollitoimingud  </t>
  </si>
  <si>
    <t xml:space="preserve">Mahamärkimine ja teostusmõõdistus  </t>
  </si>
  <si>
    <t xml:space="preserve">Kaablikaeviku kaevamine kaabli/kaablite paigaldamisega torusse/torudesse koos taastamisega  </t>
  </si>
  <si>
    <t xml:space="preserve">Turvalint  </t>
  </si>
  <si>
    <t>KULUDE LOEND NR 9: MAASTIKUKUJUNDUSTÖÖD</t>
  </si>
  <si>
    <t xml:space="preserve">Muru kasvualuse rajamine ja külv  </t>
  </si>
  <si>
    <t xml:space="preserve">Üle 2,5m kõrgustele lehtpuudele kasvualuse rajamine, istutamine ja toestamine  </t>
  </si>
  <si>
    <t>Harilik pärn</t>
  </si>
  <si>
    <t xml:space="preserve">Ootekoda   </t>
  </si>
  <si>
    <t xml:space="preserve">Prügikast  </t>
  </si>
  <si>
    <t xml:space="preserve">  </t>
  </si>
  <si>
    <t xml:space="preserve">Pink  </t>
  </si>
  <si>
    <t>KULUDE LOEND NR 10: TALIHOOLE</t>
  </si>
  <si>
    <t>KULUDE LOEND: KOKKUVÕTE</t>
  </si>
  <si>
    <t>KÕIK KOKKU</t>
  </si>
  <si>
    <t>Kokku koos ettenägemata töödega</t>
  </si>
  <si>
    <t>Käibemaks, 20 %</t>
  </si>
  <si>
    <t>KOKKU</t>
  </si>
  <si>
    <r>
      <t>m</t>
    </r>
    <r>
      <rPr>
        <vertAlign val="superscript"/>
        <sz val="10"/>
        <color rgb="FF000000"/>
        <rFont val="Times New Roman"/>
        <family val="1"/>
        <charset val="186"/>
      </rPr>
      <t>2</t>
    </r>
    <r>
      <rPr>
        <sz val="10"/>
        <color rgb="FF000000"/>
        <rFont val="Times New Roman"/>
        <family val="1"/>
        <charset val="186"/>
      </rPr>
      <t xml:space="preserve">  </t>
    </r>
  </si>
  <si>
    <r>
      <t>m</t>
    </r>
    <r>
      <rPr>
        <vertAlign val="superscript"/>
        <sz val="10"/>
        <color rgb="FF000000"/>
        <rFont val="Times New Roman"/>
        <family val="1"/>
        <charset val="186"/>
      </rPr>
      <t>3</t>
    </r>
    <r>
      <rPr>
        <sz val="10"/>
        <color rgb="FF000000"/>
        <rFont val="Times New Roman"/>
        <family val="1"/>
        <charset val="186"/>
      </rPr>
      <t xml:space="preserve">  </t>
    </r>
  </si>
  <si>
    <t xml:space="preserve">0,4 kV elektrikaabli otsmuhv PVC-kaablile  </t>
  </si>
  <si>
    <t>Valgustuse lülituskilbi paigaldus ja maanduse ehitus</t>
  </si>
  <si>
    <t>80312a</t>
  </si>
  <si>
    <t>Valgustuse liitumise projekti ja ehituse tellimine (PK 3 x 10 A)</t>
  </si>
  <si>
    <t xml:space="preserve">Kordusmaanduse rajamine </t>
  </si>
  <si>
    <t>80316a</t>
  </si>
  <si>
    <t>80316b</t>
  </si>
  <si>
    <t>Valgustuse metallmasti h = 6 m, jalandi ja valgusti paigaldus 
(sh konsooliga)</t>
  </si>
  <si>
    <t xml:space="preserve">Valgustuse metallmasti h = 8 m, jalandi, konsooli l = 1,0 m ja valgusti paigaldus </t>
  </si>
  <si>
    <t>Valgustuse metallmasti h = 8 m, jalandi, konsooli l = 1,0 m ja valgusti paigaldus (sh ühel postil kaks valgustit ( 1 tk))</t>
  </si>
  <si>
    <t>Harju maakond, Harku vald, Tiskre küla Apametsa 
tee lõik Toome tee - Künka tee ristmik ja Künka tee 
lõik ristmikust kuni Tiskreoja arenduse töövõtupiirini.
Bussipeatus Künka tee PK 2+70</t>
  </si>
  <si>
    <t xml:space="preserve">Peenarde kindlustamine (purustatud kruus)  </t>
  </si>
  <si>
    <t>h=12cm</t>
  </si>
  <si>
    <t>sõidutee</t>
  </si>
  <si>
    <t>Kordusmaanduse rajamine</t>
  </si>
  <si>
    <t>Valgustuse ümbertõstmine</t>
  </si>
  <si>
    <t>Ettenägemata tööd 10%</t>
  </si>
  <si>
    <t>VORM 7</t>
  </si>
  <si>
    <t>Infotahvel "Harku vald ehitab" 1000x1500</t>
  </si>
  <si>
    <t>m</t>
  </si>
  <si>
    <t>1m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</si>
</sst>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€&quot;_-;\-* #,##0.00\ &quot;€&quot;_-;_-* &quot;-&quot;??\ &quot;€&quot;_-;_-@_-"/>
    <numFmt numFmtId="164" formatCode="#\ ###\ ###"/>
    <numFmt numFmtId="165" formatCode="#.0\ ###\ ###"/>
    <numFmt numFmtId="166" formatCode="#,##0.00\ _€"/>
    <numFmt numFmtId="167" formatCode="_-* #,##0\ [$€-425]_-;\-* #,##0\ [$€-425]_-;_-* &quot;-&quot;??\ [$€-425]_-;_-@_-"/>
    <numFmt numFmtId="168" formatCode="#,##0.00\ _k_r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  <charset val="186"/>
    </font>
    <font>
      <sz val="10"/>
      <name val="Times New Roman"/>
      <family val="1"/>
    </font>
    <font>
      <sz val="10"/>
      <color rgb="FF000000"/>
      <name val="Times New Roman"/>
      <family val="1"/>
      <charset val="186"/>
    </font>
    <font>
      <sz val="10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0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10"/>
      <color rgb="FF000000"/>
      <name val="Times New Roman"/>
      <family val="1"/>
      <charset val="186"/>
    </font>
    <font>
      <vertAlign val="superscript"/>
      <sz val="10"/>
      <color rgb="FF000000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2" fontId="1" fillId="0" borderId="0"/>
    <xf numFmtId="0" fontId="15" fillId="0" borderId="0"/>
    <xf numFmtId="44" fontId="15" fillId="0" borderId="0" applyFont="0" applyFill="0" applyBorder="0" applyAlignment="0" applyProtection="0"/>
  </cellStyleXfs>
  <cellXfs count="92">
    <xf numFmtId="0" fontId="0" fillId="0" borderId="0" xfId="0"/>
    <xf numFmtId="0" fontId="3" fillId="0" borderId="0" xfId="0" applyFont="1"/>
    <xf numFmtId="164" fontId="2" fillId="0" borderId="0" xfId="1" applyNumberFormat="1" applyFont="1" applyAlignment="1" applyProtection="1">
      <alignment horizontal="center" vertical="center" wrapText="1"/>
      <protection hidden="1"/>
    </xf>
    <xf numFmtId="1" fontId="2" fillId="0" borderId="0" xfId="1" applyNumberFormat="1" applyFont="1" applyAlignment="1" applyProtection="1">
      <alignment vertical="center" wrapText="1"/>
      <protection hidden="1"/>
    </xf>
    <xf numFmtId="164" fontId="2" fillId="0" borderId="0" xfId="1" applyNumberFormat="1" applyFont="1" applyAlignment="1" applyProtection="1">
      <alignment vertical="center" wrapText="1"/>
      <protection hidden="1"/>
    </xf>
    <xf numFmtId="164" fontId="4" fillId="0" borderId="0" xfId="1" applyNumberFormat="1" applyFont="1" applyAlignment="1" applyProtection="1">
      <alignment horizontal="center" vertical="center" wrapText="1"/>
      <protection hidden="1"/>
    </xf>
    <xf numFmtId="165" fontId="2" fillId="0" borderId="0" xfId="1" applyNumberFormat="1" applyFont="1" applyAlignment="1" applyProtection="1">
      <alignment horizontal="center" vertical="center" wrapText="1"/>
      <protection hidden="1"/>
    </xf>
    <xf numFmtId="164" fontId="2" fillId="0" borderId="0" xfId="1" applyNumberFormat="1" applyFont="1" applyAlignment="1" applyProtection="1">
      <alignment horizontal="right" vertical="center" wrapText="1"/>
      <protection hidden="1"/>
    </xf>
    <xf numFmtId="1" fontId="2" fillId="0" borderId="0" xfId="1" applyNumberFormat="1" applyFont="1" applyAlignment="1" applyProtection="1">
      <alignment horizontal="center" vertical="center" wrapText="1"/>
      <protection hidden="1"/>
    </xf>
    <xf numFmtId="164" fontId="6" fillId="0" borderId="0" xfId="1" applyNumberFormat="1" applyFont="1" applyAlignment="1" applyProtection="1">
      <alignment horizontal="center" vertical="center" wrapText="1"/>
      <protection hidden="1"/>
    </xf>
    <xf numFmtId="164" fontId="8" fillId="0" borderId="0" xfId="1" applyNumberFormat="1" applyFont="1" applyAlignment="1" applyProtection="1">
      <alignment horizontal="center" vertical="center" wrapText="1"/>
      <protection hidden="1"/>
    </xf>
    <xf numFmtId="165" fontId="6" fillId="0" borderId="0" xfId="1" applyNumberFormat="1" applyFont="1" applyAlignment="1" applyProtection="1">
      <alignment horizontal="center" vertical="center" wrapText="1"/>
      <protection hidden="1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/>
    </xf>
    <xf numFmtId="166" fontId="3" fillId="0" borderId="0" xfId="0" applyNumberFormat="1" applyFont="1" applyAlignment="1">
      <alignment horizontal="center"/>
    </xf>
    <xf numFmtId="0" fontId="9" fillId="0" borderId="0" xfId="0" applyFont="1"/>
    <xf numFmtId="2" fontId="3" fillId="0" borderId="0" xfId="0" applyNumberFormat="1" applyFont="1"/>
    <xf numFmtId="166" fontId="3" fillId="0" borderId="0" xfId="0" applyNumberFormat="1" applyFont="1"/>
    <xf numFmtId="0" fontId="3" fillId="0" borderId="2" xfId="0" applyFont="1" applyBorder="1"/>
    <xf numFmtId="0" fontId="10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center" vertical="center" wrapText="1"/>
    </xf>
    <xf numFmtId="2" fontId="3" fillId="0" borderId="3" xfId="0" applyNumberFormat="1" applyFont="1" applyBorder="1"/>
    <xf numFmtId="166" fontId="3" fillId="0" borderId="3" xfId="0" applyNumberFormat="1" applyFont="1" applyBorder="1"/>
    <xf numFmtId="0" fontId="11" fillId="0" borderId="3" xfId="0" applyFont="1" applyBorder="1" applyAlignment="1">
      <alignment horizontal="justify" vertical="center" wrapText="1"/>
    </xf>
    <xf numFmtId="0" fontId="10" fillId="0" borderId="2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2" fontId="3" fillId="0" borderId="2" xfId="0" applyNumberFormat="1" applyFont="1" applyBorder="1"/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/>
    <xf numFmtId="166" fontId="3" fillId="0" borderId="1" xfId="0" applyNumberFormat="1" applyFont="1" applyBorder="1"/>
    <xf numFmtId="0" fontId="3" fillId="0" borderId="6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center" vertical="center" wrapText="1"/>
    </xf>
    <xf numFmtId="2" fontId="3" fillId="0" borderId="6" xfId="0" applyNumberFormat="1" applyFont="1" applyBorder="1"/>
    <xf numFmtId="166" fontId="3" fillId="0" borderId="6" xfId="0" applyNumberFormat="1" applyFont="1" applyBorder="1" applyAlignment="1">
      <alignment horizontal="right"/>
    </xf>
    <xf numFmtId="166" fontId="12" fillId="0" borderId="6" xfId="0" applyNumberFormat="1" applyFont="1" applyBorder="1"/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166" fontId="3" fillId="0" borderId="6" xfId="0" applyNumberFormat="1" applyFont="1" applyBorder="1"/>
    <xf numFmtId="0" fontId="3" fillId="0" borderId="3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justify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166" fontId="3" fillId="0" borderId="0" xfId="0" applyNumberFormat="1" applyFont="1" applyAlignment="1">
      <alignment horizontal="right"/>
    </xf>
    <xf numFmtId="166" fontId="12" fillId="0" borderId="0" xfId="0" applyNumberFormat="1" applyFont="1"/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center" vertical="center" wrapText="1"/>
    </xf>
    <xf numFmtId="2" fontId="3" fillId="0" borderId="7" xfId="0" applyNumberFormat="1" applyFont="1" applyBorder="1"/>
    <xf numFmtId="166" fontId="3" fillId="0" borderId="7" xfId="0" applyNumberFormat="1" applyFont="1" applyBorder="1"/>
    <xf numFmtId="0" fontId="4" fillId="0" borderId="0" xfId="0" applyFont="1" applyAlignment="1">
      <alignment horizontal="right" wrapText="1"/>
    </xf>
    <xf numFmtId="3" fontId="4" fillId="0" borderId="0" xfId="0" applyNumberFormat="1" applyFont="1" applyAlignment="1">
      <alignment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3" fontId="4" fillId="0" borderId="0" xfId="0" applyNumberFormat="1" applyFont="1" applyAlignment="1">
      <alignment horizontal="center" wrapText="1"/>
    </xf>
    <xf numFmtId="168" fontId="4" fillId="0" borderId="0" xfId="0" applyNumberFormat="1" applyFont="1" applyAlignment="1">
      <alignment horizontal="right" wrapText="1"/>
    </xf>
    <xf numFmtId="164" fontId="8" fillId="0" borderId="0" xfId="1" applyNumberFormat="1" applyFont="1" applyAlignment="1" applyProtection="1">
      <alignment horizontal="center" vertical="center"/>
      <protection hidden="1"/>
    </xf>
    <xf numFmtId="0" fontId="11" fillId="0" borderId="2" xfId="0" applyFont="1" applyBorder="1" applyAlignment="1">
      <alignment horizontal="justify" vertical="center" wrapText="1"/>
    </xf>
    <xf numFmtId="166" fontId="3" fillId="0" borderId="2" xfId="0" applyNumberFormat="1" applyFont="1" applyBorder="1"/>
    <xf numFmtId="166" fontId="3" fillId="0" borderId="3" xfId="0" applyNumberFormat="1" applyFont="1" applyBorder="1"/>
    <xf numFmtId="0" fontId="4" fillId="0" borderId="0" xfId="0" applyFont="1"/>
    <xf numFmtId="0" fontId="4" fillId="0" borderId="3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/>
    <xf numFmtId="166" fontId="4" fillId="0" borderId="6" xfId="0" applyNumberFormat="1" applyFont="1" applyBorder="1"/>
    <xf numFmtId="166" fontId="4" fillId="0" borderId="3" xfId="0" applyNumberFormat="1" applyFont="1" applyBorder="1"/>
    <xf numFmtId="167" fontId="3" fillId="0" borderId="0" xfId="0" applyNumberFormat="1" applyFont="1"/>
    <xf numFmtId="167" fontId="8" fillId="0" borderId="8" xfId="0" applyNumberFormat="1" applyFont="1" applyBorder="1" applyAlignment="1">
      <alignment wrapText="1"/>
    </xf>
    <xf numFmtId="2" fontId="5" fillId="0" borderId="0" xfId="1" applyFont="1" applyAlignment="1">
      <alignment horizontal="center" vertical="center" wrapText="1"/>
    </xf>
    <xf numFmtId="2" fontId="6" fillId="0" borderId="0" xfId="1" applyFont="1" applyAlignment="1">
      <alignment horizontal="center" vertical="center" wrapText="1"/>
    </xf>
    <xf numFmtId="164" fontId="7" fillId="0" borderId="0" xfId="1" applyNumberFormat="1" applyFont="1" applyAlignment="1" applyProtection="1">
      <alignment horizontal="center" vertical="center" wrapText="1"/>
      <protection hidden="1"/>
    </xf>
    <xf numFmtId="0" fontId="14" fillId="0" borderId="0" xfId="0" applyFont="1" applyAlignment="1">
      <alignment horizontal="left" wrapText="1"/>
    </xf>
    <xf numFmtId="0" fontId="4" fillId="0" borderId="3" xfId="0" applyFont="1" applyBorder="1" applyAlignment="1">
      <alignment horizontal="left" wrapText="1"/>
    </xf>
    <xf numFmtId="167" fontId="8" fillId="0" borderId="3" xfId="0" applyNumberFormat="1" applyFont="1" applyBorder="1" applyAlignment="1">
      <alignment horizontal="center" wrapText="1"/>
    </xf>
    <xf numFmtId="167" fontId="8" fillId="0" borderId="9" xfId="0" applyNumberFormat="1" applyFont="1" applyBorder="1" applyAlignment="1">
      <alignment horizontal="center" wrapText="1"/>
    </xf>
    <xf numFmtId="167" fontId="8" fillId="0" borderId="4" xfId="0" applyNumberFormat="1" applyFont="1" applyBorder="1" applyAlignment="1">
      <alignment horizontal="center" wrapText="1"/>
    </xf>
    <xf numFmtId="0" fontId="4" fillId="0" borderId="9" xfId="0" applyFont="1" applyBorder="1" applyAlignment="1">
      <alignment horizontal="left" wrapText="1"/>
    </xf>
    <xf numFmtId="0" fontId="4" fillId="0" borderId="8" xfId="0" applyFont="1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167" fontId="8" fillId="0" borderId="8" xfId="0" applyNumberFormat="1" applyFont="1" applyBorder="1" applyAlignment="1">
      <alignment horizontal="center" wrapText="1"/>
    </xf>
    <xf numFmtId="44" fontId="3" fillId="0" borderId="0" xfId="3" applyFont="1"/>
    <xf numFmtId="44" fontId="3" fillId="0" borderId="0" xfId="0" applyNumberFormat="1" applyFont="1"/>
  </cellXfs>
  <cellStyles count="4">
    <cellStyle name="Currency" xfId="3" builtinId="4"/>
    <cellStyle name="Excel Built-in Normal" xfId="1" xr:uid="{F4EC2524-D1F9-4B6F-9F07-C6D83AE17B2F}"/>
    <cellStyle name="Normaallaad 2 2" xfId="2" xr:uid="{A5D25953-7040-4FC6-9BFE-35DB110CA30B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055ED-B495-413C-87A9-AE1982A6FA09}">
  <dimension ref="A2:M146"/>
  <sheetViews>
    <sheetView tabSelected="1" topLeftCell="A121" zoomScale="85" zoomScaleNormal="85" workbookViewId="0">
      <selection activeCell="M146" sqref="M146"/>
    </sheetView>
  </sheetViews>
  <sheetFormatPr defaultColWidth="9.08984375" defaultRowHeight="13" x14ac:dyDescent="0.3"/>
  <cols>
    <col min="1" max="1" width="7.90625" style="1" customWidth="1"/>
    <col min="2" max="2" width="47.453125" style="1" customWidth="1"/>
    <col min="3" max="3" width="13.90625" style="1" customWidth="1"/>
    <col min="4" max="4" width="10.36328125" style="16" customWidth="1"/>
    <col min="5" max="5" width="9.54296875" style="20" customWidth="1"/>
    <col min="6" max="7" width="15.36328125" style="21" customWidth="1"/>
    <col min="8" max="11" width="9.08984375" style="1"/>
    <col min="12" max="12" width="12.54296875" style="1" bestFit="1" customWidth="1"/>
    <col min="13" max="16384" width="9.08984375" style="1"/>
  </cols>
  <sheetData>
    <row r="2" spans="1:7" ht="14.5" x14ac:dyDescent="0.35">
      <c r="A2" s="66" t="s">
        <v>125</v>
      </c>
      <c r="B2" s="3"/>
      <c r="C2" s="4"/>
      <c r="D2" s="5"/>
      <c r="E2"/>
      <c r="F2" s="7"/>
      <c r="G2" s="2"/>
    </row>
    <row r="3" spans="1:7" x14ac:dyDescent="0.3">
      <c r="A3" s="2"/>
      <c r="B3" s="3"/>
      <c r="C3" s="4"/>
      <c r="D3" s="5"/>
      <c r="E3" s="6"/>
      <c r="F3" s="7"/>
      <c r="G3" s="2"/>
    </row>
    <row r="4" spans="1:7" ht="82.5" customHeight="1" x14ac:dyDescent="0.3">
      <c r="A4" s="78" t="s">
        <v>0</v>
      </c>
      <c r="B4" s="78"/>
      <c r="C4" s="78"/>
      <c r="D4" s="78"/>
      <c r="E4" s="78"/>
      <c r="F4" s="78"/>
      <c r="G4" s="78"/>
    </row>
    <row r="5" spans="1:7" x14ac:dyDescent="0.3">
      <c r="A5" s="79"/>
      <c r="B5" s="79"/>
      <c r="C5" s="79"/>
      <c r="D5" s="79"/>
      <c r="E5" s="79"/>
      <c r="F5" s="79"/>
      <c r="G5" s="79"/>
    </row>
    <row r="6" spans="1:7" x14ac:dyDescent="0.3">
      <c r="A6" s="2"/>
      <c r="B6" s="3"/>
      <c r="C6" s="4"/>
      <c r="D6" s="5"/>
      <c r="E6" s="6"/>
      <c r="F6" s="7"/>
      <c r="G6" s="2"/>
    </row>
    <row r="7" spans="1:7" x14ac:dyDescent="0.3">
      <c r="A7" s="2"/>
      <c r="B7" s="8"/>
      <c r="C7" s="4"/>
      <c r="D7" s="5"/>
      <c r="E7" s="6"/>
      <c r="F7" s="7"/>
      <c r="G7" s="2"/>
    </row>
    <row r="8" spans="1:7" ht="16" customHeight="1" x14ac:dyDescent="0.3">
      <c r="A8" s="80" t="s">
        <v>1</v>
      </c>
      <c r="B8" s="80"/>
      <c r="C8" s="80"/>
      <c r="D8" s="80"/>
      <c r="E8" s="80"/>
      <c r="F8" s="80"/>
      <c r="G8" s="80"/>
    </row>
    <row r="9" spans="1:7" x14ac:dyDescent="0.3">
      <c r="A9" s="2"/>
      <c r="B9" s="9"/>
      <c r="C9" s="9"/>
      <c r="D9" s="10"/>
      <c r="E9" s="11"/>
      <c r="F9" s="9"/>
      <c r="G9" s="9"/>
    </row>
    <row r="11" spans="1:7" ht="15.9" customHeight="1" thickBot="1" x14ac:dyDescent="0.35">
      <c r="A11" s="12" t="s">
        <v>2</v>
      </c>
      <c r="B11" s="12" t="s">
        <v>3</v>
      </c>
      <c r="C11" s="12" t="s">
        <v>4</v>
      </c>
      <c r="D11" s="13" t="s">
        <v>5</v>
      </c>
      <c r="E11" s="14" t="s">
        <v>6</v>
      </c>
      <c r="F11" s="15" t="s">
        <v>7</v>
      </c>
      <c r="G11" s="15" t="s">
        <v>8</v>
      </c>
    </row>
    <row r="12" spans="1:7" ht="15.9" customHeight="1" thickTop="1" x14ac:dyDescent="0.3">
      <c r="E12" s="17"/>
      <c r="F12" s="18"/>
      <c r="G12" s="18"/>
    </row>
    <row r="13" spans="1:7" ht="15.9" customHeight="1" x14ac:dyDescent="0.3">
      <c r="A13" s="19" t="s">
        <v>9</v>
      </c>
    </row>
    <row r="14" spans="1:7" ht="15.9" customHeight="1" thickBot="1" x14ac:dyDescent="0.35">
      <c r="A14" s="22" t="s">
        <v>2</v>
      </c>
      <c r="B14" s="22" t="s">
        <v>3</v>
      </c>
      <c r="C14" s="12" t="s">
        <v>4</v>
      </c>
      <c r="D14" s="13" t="s">
        <v>5</v>
      </c>
      <c r="E14" s="14" t="s">
        <v>6</v>
      </c>
      <c r="F14" s="15" t="s">
        <v>7</v>
      </c>
      <c r="G14" s="15" t="s">
        <v>8</v>
      </c>
    </row>
    <row r="15" spans="1:7" ht="15.9" customHeight="1" thickTop="1" x14ac:dyDescent="0.3">
      <c r="A15" s="23">
        <v>10201</v>
      </c>
      <c r="B15" s="23" t="s">
        <v>10</v>
      </c>
      <c r="C15" s="24"/>
      <c r="D15" s="25" t="s">
        <v>11</v>
      </c>
      <c r="E15" s="26">
        <v>1</v>
      </c>
      <c r="F15" s="27">
        <v>2000</v>
      </c>
      <c r="G15" s="27">
        <f>E15*F15</f>
        <v>2000</v>
      </c>
    </row>
    <row r="16" spans="1:7" ht="15.9" customHeight="1" x14ac:dyDescent="0.3">
      <c r="A16" s="23">
        <v>10202</v>
      </c>
      <c r="B16" s="23" t="s">
        <v>12</v>
      </c>
      <c r="C16" s="24"/>
      <c r="D16" s="25" t="s">
        <v>11</v>
      </c>
      <c r="E16" s="26">
        <v>1</v>
      </c>
      <c r="F16" s="69">
        <v>22000</v>
      </c>
      <c r="G16" s="27">
        <f t="shared" ref="G16:G21" si="0">E16*F16</f>
        <v>22000</v>
      </c>
    </row>
    <row r="17" spans="1:7" ht="15.9" customHeight="1" x14ac:dyDescent="0.3">
      <c r="A17" s="23">
        <v>10204</v>
      </c>
      <c r="B17" s="23" t="s">
        <v>13</v>
      </c>
      <c r="C17" s="24"/>
      <c r="D17" s="25" t="s">
        <v>11</v>
      </c>
      <c r="E17" s="26">
        <v>1</v>
      </c>
      <c r="F17" s="69">
        <v>0.01</v>
      </c>
      <c r="G17" s="27">
        <f t="shared" si="0"/>
        <v>0.01</v>
      </c>
    </row>
    <row r="18" spans="1:7" ht="15.9" customHeight="1" x14ac:dyDescent="0.3">
      <c r="A18" s="23">
        <v>10210</v>
      </c>
      <c r="B18" s="23" t="s">
        <v>14</v>
      </c>
      <c r="C18" s="24"/>
      <c r="D18" s="25" t="s">
        <v>11</v>
      </c>
      <c r="E18" s="26">
        <v>1</v>
      </c>
      <c r="F18" s="69">
        <v>0.01</v>
      </c>
      <c r="G18" s="27">
        <f t="shared" si="0"/>
        <v>0.01</v>
      </c>
    </row>
    <row r="19" spans="1:7" ht="15.9" customHeight="1" x14ac:dyDescent="0.3">
      <c r="A19" s="23">
        <v>10211</v>
      </c>
      <c r="B19" s="23" t="s">
        <v>15</v>
      </c>
      <c r="C19" s="24"/>
      <c r="D19" s="25" t="s">
        <v>11</v>
      </c>
      <c r="E19" s="26">
        <v>1</v>
      </c>
      <c r="F19" s="69">
        <v>10000</v>
      </c>
      <c r="G19" s="27">
        <f t="shared" si="0"/>
        <v>10000</v>
      </c>
    </row>
    <row r="20" spans="1:7" ht="15.9" customHeight="1" x14ac:dyDescent="0.3">
      <c r="A20" s="23">
        <v>10212</v>
      </c>
      <c r="B20" s="28" t="s">
        <v>16</v>
      </c>
      <c r="C20" s="24"/>
      <c r="D20" s="25" t="s">
        <v>11</v>
      </c>
      <c r="E20" s="26">
        <v>20</v>
      </c>
      <c r="F20" s="69">
        <v>0.01</v>
      </c>
      <c r="G20" s="27">
        <f t="shared" si="0"/>
        <v>0.2</v>
      </c>
    </row>
    <row r="21" spans="1:7" ht="15.9" customHeight="1" x14ac:dyDescent="0.3">
      <c r="A21" s="29"/>
      <c r="B21" s="67" t="s">
        <v>126</v>
      </c>
      <c r="C21" s="30"/>
      <c r="D21" s="31" t="s">
        <v>23</v>
      </c>
      <c r="E21" s="32">
        <v>2</v>
      </c>
      <c r="F21" s="69">
        <v>500</v>
      </c>
      <c r="G21" s="68">
        <f t="shared" si="0"/>
        <v>1000</v>
      </c>
    </row>
    <row r="22" spans="1:7" ht="15.9" customHeight="1" thickBot="1" x14ac:dyDescent="0.35">
      <c r="A22" s="33"/>
      <c r="B22" s="33"/>
      <c r="C22" s="33"/>
      <c r="D22" s="34"/>
      <c r="E22" s="35"/>
      <c r="F22" s="36"/>
      <c r="G22" s="36"/>
    </row>
    <row r="23" spans="1:7" ht="15.9" customHeight="1" thickTop="1" x14ac:dyDescent="0.3">
      <c r="A23" s="37"/>
      <c r="B23" s="37"/>
      <c r="C23" s="37"/>
      <c r="D23" s="38"/>
      <c r="E23" s="39"/>
      <c r="F23" s="40" t="s">
        <v>17</v>
      </c>
      <c r="G23" s="41">
        <f>SUM(G15:G22)</f>
        <v>35000.219999999994</v>
      </c>
    </row>
    <row r="24" spans="1:7" ht="15.9" customHeight="1" x14ac:dyDescent="0.3">
      <c r="A24" s="42"/>
      <c r="B24" s="42"/>
      <c r="C24" s="42"/>
      <c r="D24" s="43"/>
    </row>
    <row r="25" spans="1:7" ht="15.9" customHeight="1" x14ac:dyDescent="0.3">
      <c r="A25" s="19" t="s">
        <v>18</v>
      </c>
    </row>
    <row r="26" spans="1:7" ht="15.9" customHeight="1" thickBot="1" x14ac:dyDescent="0.35">
      <c r="A26" s="12" t="s">
        <v>2</v>
      </c>
      <c r="B26" s="12" t="s">
        <v>3</v>
      </c>
      <c r="C26" s="12" t="s">
        <v>4</v>
      </c>
      <c r="D26" s="13" t="s">
        <v>5</v>
      </c>
      <c r="E26" s="14" t="s">
        <v>6</v>
      </c>
      <c r="F26" s="15" t="s">
        <v>7</v>
      </c>
      <c r="G26" s="15" t="s">
        <v>8</v>
      </c>
    </row>
    <row r="27" spans="1:7" ht="15.9" customHeight="1" thickTop="1" x14ac:dyDescent="0.3">
      <c r="A27" s="45">
        <v>20201</v>
      </c>
      <c r="B27" s="46" t="s">
        <v>19</v>
      </c>
      <c r="C27" s="46"/>
      <c r="D27" s="25" t="s">
        <v>106</v>
      </c>
      <c r="E27" s="26">
        <v>987</v>
      </c>
      <c r="F27" s="44">
        <v>2.6</v>
      </c>
      <c r="G27" s="27">
        <f t="shared" ref="G27:G30" si="1">E27*F27</f>
        <v>2566.2000000000003</v>
      </c>
    </row>
    <row r="28" spans="1:7" x14ac:dyDescent="0.3">
      <c r="A28" s="47">
        <v>20208</v>
      </c>
      <c r="B28" s="46" t="s">
        <v>21</v>
      </c>
      <c r="C28" s="48"/>
      <c r="D28" s="49" t="s">
        <v>20</v>
      </c>
      <c r="E28" s="26">
        <v>25</v>
      </c>
      <c r="F28" s="44">
        <v>60</v>
      </c>
      <c r="G28" s="27">
        <f t="shared" si="1"/>
        <v>1500</v>
      </c>
    </row>
    <row r="29" spans="1:7" x14ac:dyDescent="0.3">
      <c r="A29" s="47"/>
      <c r="B29" s="46" t="s">
        <v>22</v>
      </c>
      <c r="C29" s="48"/>
      <c r="D29" s="49" t="s">
        <v>23</v>
      </c>
      <c r="E29" s="26">
        <v>6</v>
      </c>
      <c r="F29" s="44">
        <v>30</v>
      </c>
      <c r="G29" s="27">
        <f t="shared" si="1"/>
        <v>180</v>
      </c>
    </row>
    <row r="30" spans="1:7" ht="15.9" customHeight="1" x14ac:dyDescent="0.3">
      <c r="A30" s="45">
        <v>20212</v>
      </c>
      <c r="B30" s="46" t="s">
        <v>24</v>
      </c>
      <c r="C30" s="46"/>
      <c r="D30" s="25" t="s">
        <v>106</v>
      </c>
      <c r="E30" s="26">
        <v>19982</v>
      </c>
      <c r="F30" s="44">
        <v>0.60000000000000009</v>
      </c>
      <c r="G30" s="27">
        <f t="shared" si="1"/>
        <v>11989.200000000003</v>
      </c>
    </row>
    <row r="31" spans="1:7" ht="15.9" customHeight="1" thickBot="1" x14ac:dyDescent="0.35">
      <c r="A31" s="33"/>
      <c r="B31" s="33"/>
      <c r="C31" s="33"/>
      <c r="D31" s="34"/>
      <c r="E31" s="35"/>
      <c r="F31" s="36"/>
      <c r="G31" s="36"/>
    </row>
    <row r="32" spans="1:7" ht="15.9" customHeight="1" thickTop="1" x14ac:dyDescent="0.3">
      <c r="A32" s="37"/>
      <c r="B32" s="37"/>
      <c r="C32" s="37"/>
      <c r="D32" s="38"/>
      <c r="E32" s="39"/>
      <c r="F32" s="40" t="s">
        <v>17</v>
      </c>
      <c r="G32" s="41">
        <f>SUM(G27:G31)</f>
        <v>16235.400000000003</v>
      </c>
    </row>
    <row r="33" spans="1:7" ht="15.9" customHeight="1" x14ac:dyDescent="0.3">
      <c r="A33" s="42"/>
      <c r="B33" s="42"/>
      <c r="C33" s="42"/>
      <c r="D33" s="43"/>
    </row>
    <row r="34" spans="1:7" ht="15.9" customHeight="1" x14ac:dyDescent="0.3">
      <c r="A34" s="19" t="s">
        <v>26</v>
      </c>
    </row>
    <row r="35" spans="1:7" ht="15.9" customHeight="1" thickBot="1" x14ac:dyDescent="0.35">
      <c r="A35" s="12" t="s">
        <v>2</v>
      </c>
      <c r="B35" s="12" t="s">
        <v>3</v>
      </c>
      <c r="C35" s="12" t="s">
        <v>4</v>
      </c>
      <c r="D35" s="13" t="s">
        <v>5</v>
      </c>
      <c r="E35" s="14" t="s">
        <v>6</v>
      </c>
      <c r="F35" s="15" t="s">
        <v>7</v>
      </c>
      <c r="G35" s="15" t="s">
        <v>8</v>
      </c>
    </row>
    <row r="36" spans="1:7" ht="15.9" customHeight="1" thickTop="1" x14ac:dyDescent="0.3">
      <c r="A36" s="45">
        <v>30101</v>
      </c>
      <c r="B36" s="45" t="s">
        <v>27</v>
      </c>
      <c r="C36" s="45"/>
      <c r="D36" s="25" t="s">
        <v>107</v>
      </c>
      <c r="E36" s="26">
        <v>1714</v>
      </c>
      <c r="F36" s="44">
        <v>3.9000000000000004</v>
      </c>
      <c r="G36" s="27">
        <f t="shared" ref="G36:G43" si="2">E36*F36</f>
        <v>6684.6</v>
      </c>
    </row>
    <row r="37" spans="1:7" ht="15.9" customHeight="1" x14ac:dyDescent="0.3">
      <c r="A37" s="45">
        <v>30103</v>
      </c>
      <c r="B37" s="46" t="s">
        <v>28</v>
      </c>
      <c r="C37" s="46"/>
      <c r="D37" s="25" t="s">
        <v>107</v>
      </c>
      <c r="E37" s="26">
        <v>11562</v>
      </c>
      <c r="F37" s="44">
        <v>3.01</v>
      </c>
      <c r="G37" s="27">
        <f t="shared" si="2"/>
        <v>34801.619999999995</v>
      </c>
    </row>
    <row r="38" spans="1:7" ht="15.9" customHeight="1" x14ac:dyDescent="0.3">
      <c r="A38" s="45">
        <v>30402</v>
      </c>
      <c r="B38" s="46" t="s">
        <v>29</v>
      </c>
      <c r="C38" s="46"/>
      <c r="D38" s="25" t="s">
        <v>107</v>
      </c>
      <c r="E38" s="26">
        <v>8648</v>
      </c>
      <c r="F38" s="44">
        <v>6</v>
      </c>
      <c r="G38" s="27">
        <f t="shared" si="2"/>
        <v>51888</v>
      </c>
    </row>
    <row r="39" spans="1:7" ht="15.9" customHeight="1" x14ac:dyDescent="0.3">
      <c r="A39" s="45" t="s">
        <v>30</v>
      </c>
      <c r="B39" s="45" t="s">
        <v>31</v>
      </c>
      <c r="C39" s="45" t="s">
        <v>32</v>
      </c>
      <c r="D39" s="25" t="s">
        <v>106</v>
      </c>
      <c r="E39" s="26">
        <v>2066</v>
      </c>
      <c r="F39" s="44">
        <v>6.6184482559992306</v>
      </c>
      <c r="G39" s="27">
        <f t="shared" si="2"/>
        <v>13673.71409689441</v>
      </c>
    </row>
    <row r="40" spans="1:7" ht="15.9" customHeight="1" x14ac:dyDescent="0.3">
      <c r="A40" s="45" t="s">
        <v>33</v>
      </c>
      <c r="B40" s="45" t="s">
        <v>31</v>
      </c>
      <c r="C40" s="45" t="s">
        <v>34</v>
      </c>
      <c r="D40" s="25" t="s">
        <v>106</v>
      </c>
      <c r="E40" s="26">
        <v>5360</v>
      </c>
      <c r="F40" s="44">
        <v>7.4032801990049757</v>
      </c>
      <c r="G40" s="27">
        <f t="shared" si="2"/>
        <v>39681.581866666667</v>
      </c>
    </row>
    <row r="41" spans="1:7" ht="15.9" customHeight="1" x14ac:dyDescent="0.3">
      <c r="A41" s="45">
        <v>30604</v>
      </c>
      <c r="B41" s="46" t="s">
        <v>35</v>
      </c>
      <c r="C41" s="46"/>
      <c r="D41" s="25" t="s">
        <v>106</v>
      </c>
      <c r="E41" s="26">
        <v>17893</v>
      </c>
      <c r="F41" s="44">
        <v>0.8</v>
      </c>
      <c r="G41" s="27">
        <f t="shared" si="2"/>
        <v>14314.400000000001</v>
      </c>
    </row>
    <row r="42" spans="1:7" ht="15.9" customHeight="1" x14ac:dyDescent="0.3">
      <c r="A42" s="45">
        <v>30611</v>
      </c>
      <c r="B42" s="45" t="s">
        <v>36</v>
      </c>
      <c r="C42" s="45"/>
      <c r="D42" s="25" t="s">
        <v>106</v>
      </c>
      <c r="E42" s="26">
        <v>34</v>
      </c>
      <c r="F42" s="44">
        <v>45</v>
      </c>
      <c r="G42" s="27">
        <f t="shared" si="2"/>
        <v>1530</v>
      </c>
    </row>
    <row r="43" spans="1:7" ht="15.9" customHeight="1" x14ac:dyDescent="0.3">
      <c r="A43" s="45">
        <v>30612</v>
      </c>
      <c r="B43" s="45" t="s">
        <v>37</v>
      </c>
      <c r="C43" s="45"/>
      <c r="D43" s="25" t="s">
        <v>106</v>
      </c>
      <c r="E43" s="26">
        <v>29</v>
      </c>
      <c r="F43" s="44">
        <v>20</v>
      </c>
      <c r="G43" s="27">
        <f t="shared" si="2"/>
        <v>580</v>
      </c>
    </row>
    <row r="44" spans="1:7" ht="15.9" customHeight="1" thickBot="1" x14ac:dyDescent="0.35">
      <c r="A44" s="33"/>
      <c r="B44" s="33"/>
      <c r="C44" s="33"/>
      <c r="D44" s="34"/>
      <c r="E44" s="35"/>
      <c r="F44" s="36"/>
      <c r="G44" s="36"/>
    </row>
    <row r="45" spans="1:7" ht="15.9" customHeight="1" thickTop="1" x14ac:dyDescent="0.3">
      <c r="A45" s="37"/>
      <c r="B45" s="37"/>
      <c r="C45" s="37"/>
      <c r="D45" s="38"/>
      <c r="E45" s="39"/>
      <c r="F45" s="40" t="s">
        <v>17</v>
      </c>
      <c r="G45" s="41">
        <f>SUM(G36:G44)</f>
        <v>163153.91596356107</v>
      </c>
    </row>
    <row r="46" spans="1:7" ht="15.9" customHeight="1" x14ac:dyDescent="0.3">
      <c r="A46" s="42"/>
      <c r="B46" s="42"/>
      <c r="C46" s="42"/>
      <c r="D46" s="43"/>
      <c r="F46" s="50"/>
      <c r="G46" s="51"/>
    </row>
    <row r="47" spans="1:7" ht="15.9" customHeight="1" x14ac:dyDescent="0.3">
      <c r="A47" s="19" t="s">
        <v>38</v>
      </c>
      <c r="B47" s="42"/>
      <c r="C47" s="42"/>
      <c r="D47" s="43"/>
    </row>
    <row r="48" spans="1:7" ht="15.9" customHeight="1" thickBot="1" x14ac:dyDescent="0.35">
      <c r="A48" s="12" t="s">
        <v>2</v>
      </c>
      <c r="B48" s="12" t="s">
        <v>3</v>
      </c>
      <c r="C48" s="12" t="s">
        <v>4</v>
      </c>
      <c r="D48" s="13" t="s">
        <v>5</v>
      </c>
      <c r="E48" s="14" t="s">
        <v>6</v>
      </c>
      <c r="F48" s="15" t="s">
        <v>7</v>
      </c>
      <c r="G48" s="15" t="s">
        <v>8</v>
      </c>
    </row>
    <row r="49" spans="1:7" ht="15.9" customHeight="1" thickTop="1" x14ac:dyDescent="0.3">
      <c r="A49" s="45">
        <v>40101</v>
      </c>
      <c r="B49" s="46" t="s">
        <v>39</v>
      </c>
      <c r="C49" s="46"/>
      <c r="D49" s="25" t="s">
        <v>106</v>
      </c>
      <c r="E49" s="26">
        <v>42</v>
      </c>
      <c r="F49" s="44">
        <v>5</v>
      </c>
      <c r="G49" s="27">
        <f t="shared" ref="G49:G59" si="3">E49*F49</f>
        <v>210</v>
      </c>
    </row>
    <row r="50" spans="1:7" ht="15.5" x14ac:dyDescent="0.3">
      <c r="A50" s="45" t="s">
        <v>41</v>
      </c>
      <c r="B50" s="45" t="s">
        <v>42</v>
      </c>
      <c r="C50" s="45" t="s">
        <v>43</v>
      </c>
      <c r="D50" s="25" t="s">
        <v>106</v>
      </c>
      <c r="E50" s="26">
        <v>4524</v>
      </c>
      <c r="F50" s="44">
        <v>8.0508459012252107</v>
      </c>
      <c r="G50" s="27">
        <f t="shared" si="3"/>
        <v>36422.026857142853</v>
      </c>
    </row>
    <row r="51" spans="1:7" ht="15.5" x14ac:dyDescent="0.3">
      <c r="A51" s="45" t="s">
        <v>44</v>
      </c>
      <c r="B51" s="45" t="s">
        <v>42</v>
      </c>
      <c r="C51" s="45" t="s">
        <v>45</v>
      </c>
      <c r="D51" s="25" t="s">
        <v>106</v>
      </c>
      <c r="E51" s="26">
        <v>195</v>
      </c>
      <c r="F51" s="44">
        <v>8.7059304913477327</v>
      </c>
      <c r="G51" s="27">
        <f t="shared" si="3"/>
        <v>1697.6564458128078</v>
      </c>
    </row>
    <row r="52" spans="1:7" ht="15.9" customHeight="1" x14ac:dyDescent="0.3">
      <c r="A52" s="45" t="s">
        <v>48</v>
      </c>
      <c r="B52" s="45" t="s">
        <v>42</v>
      </c>
      <c r="C52" s="45" t="s">
        <v>49</v>
      </c>
      <c r="D52" s="25" t="s">
        <v>106</v>
      </c>
      <c r="E52" s="26">
        <v>8067</v>
      </c>
      <c r="F52" s="44">
        <v>9.4585847279038049</v>
      </c>
      <c r="G52" s="27">
        <f t="shared" si="3"/>
        <v>76302.402999999991</v>
      </c>
    </row>
    <row r="53" spans="1:7" ht="15.9" customHeight="1" x14ac:dyDescent="0.3">
      <c r="A53" s="45">
        <v>40502</v>
      </c>
      <c r="B53" s="45" t="s">
        <v>50</v>
      </c>
      <c r="C53" s="45"/>
      <c r="D53" s="25" t="s">
        <v>106</v>
      </c>
      <c r="E53" s="26">
        <v>24</v>
      </c>
      <c r="F53" s="44">
        <v>6.5508459012252107</v>
      </c>
      <c r="G53" s="27">
        <f t="shared" si="3"/>
        <v>157.22030162940507</v>
      </c>
    </row>
    <row r="54" spans="1:7" ht="15.9" customHeight="1" x14ac:dyDescent="0.3">
      <c r="A54" s="45" t="s">
        <v>51</v>
      </c>
      <c r="B54" s="45" t="s">
        <v>52</v>
      </c>
      <c r="C54" s="45" t="s">
        <v>53</v>
      </c>
      <c r="D54" s="25" t="s">
        <v>106</v>
      </c>
      <c r="E54" s="26">
        <v>3762</v>
      </c>
      <c r="F54" s="44">
        <v>10.35</v>
      </c>
      <c r="G54" s="27">
        <f t="shared" si="3"/>
        <v>38936.699999999997</v>
      </c>
    </row>
    <row r="55" spans="1:7" ht="15.9" customHeight="1" x14ac:dyDescent="0.3">
      <c r="A55" s="45" t="s">
        <v>54</v>
      </c>
      <c r="B55" s="45" t="s">
        <v>55</v>
      </c>
      <c r="C55" s="45" t="s">
        <v>53</v>
      </c>
      <c r="D55" s="25" t="s">
        <v>106</v>
      </c>
      <c r="E55" s="26">
        <v>7219</v>
      </c>
      <c r="F55" s="44">
        <v>7.98</v>
      </c>
      <c r="G55" s="27">
        <f t="shared" si="3"/>
        <v>57607.62</v>
      </c>
    </row>
    <row r="56" spans="1:7" ht="15.9" customHeight="1" x14ac:dyDescent="0.3">
      <c r="A56" s="45" t="s">
        <v>58</v>
      </c>
      <c r="B56" s="45" t="s">
        <v>59</v>
      </c>
      <c r="C56" s="45" t="s">
        <v>53</v>
      </c>
      <c r="D56" s="25" t="s">
        <v>106</v>
      </c>
      <c r="E56" s="26">
        <v>226</v>
      </c>
      <c r="F56" s="44">
        <v>47.2</v>
      </c>
      <c r="G56" s="27">
        <f t="shared" si="3"/>
        <v>10667.2</v>
      </c>
    </row>
    <row r="57" spans="1:7" ht="15.9" customHeight="1" x14ac:dyDescent="0.3">
      <c r="A57" s="45" t="s">
        <v>60</v>
      </c>
      <c r="B57" s="45" t="s">
        <v>61</v>
      </c>
      <c r="C57" s="45" t="s">
        <v>57</v>
      </c>
      <c r="D57" s="25" t="s">
        <v>106</v>
      </c>
      <c r="E57" s="26">
        <v>241</v>
      </c>
      <c r="F57" s="44">
        <v>14.75</v>
      </c>
      <c r="G57" s="27">
        <f t="shared" si="3"/>
        <v>3554.75</v>
      </c>
    </row>
    <row r="58" spans="1:7" ht="15.9" customHeight="1" x14ac:dyDescent="0.3">
      <c r="A58" s="45" t="s">
        <v>62</v>
      </c>
      <c r="B58" s="45" t="s">
        <v>63</v>
      </c>
      <c r="C58" s="45" t="s">
        <v>57</v>
      </c>
      <c r="D58" s="25" t="s">
        <v>106</v>
      </c>
      <c r="E58" s="26">
        <v>7743</v>
      </c>
      <c r="F58" s="44">
        <v>7.8</v>
      </c>
      <c r="G58" s="27">
        <f t="shared" si="3"/>
        <v>60395.4</v>
      </c>
    </row>
    <row r="59" spans="1:7" ht="15.9" customHeight="1" x14ac:dyDescent="0.3">
      <c r="A59" s="45">
        <v>44501</v>
      </c>
      <c r="B59" s="45" t="s">
        <v>64</v>
      </c>
      <c r="C59" s="45"/>
      <c r="D59" s="25" t="s">
        <v>106</v>
      </c>
      <c r="E59" s="26">
        <v>854</v>
      </c>
      <c r="F59" s="44">
        <v>4.4883361124121786</v>
      </c>
      <c r="G59" s="27">
        <f t="shared" si="3"/>
        <v>3833.0390400000006</v>
      </c>
    </row>
    <row r="60" spans="1:7" ht="15.9" customHeight="1" x14ac:dyDescent="0.3">
      <c r="A60" s="45">
        <v>45001</v>
      </c>
      <c r="B60" s="45" t="s">
        <v>65</v>
      </c>
      <c r="C60" s="45"/>
      <c r="D60" s="25" t="s">
        <v>25</v>
      </c>
      <c r="E60" s="26">
        <v>226</v>
      </c>
      <c r="F60" s="44">
        <v>20</v>
      </c>
      <c r="G60" s="27">
        <f t="shared" ref="G60:G61" si="4">E60*F60</f>
        <v>4520</v>
      </c>
    </row>
    <row r="61" spans="1:7" ht="15.9" customHeight="1" x14ac:dyDescent="0.3">
      <c r="A61" s="45">
        <v>45004</v>
      </c>
      <c r="B61" s="45" t="s">
        <v>66</v>
      </c>
      <c r="C61" s="45"/>
      <c r="D61" s="25" t="s">
        <v>106</v>
      </c>
      <c r="E61" s="26">
        <v>24</v>
      </c>
      <c r="F61" s="44">
        <v>25</v>
      </c>
      <c r="G61" s="27">
        <f t="shared" si="4"/>
        <v>600</v>
      </c>
    </row>
    <row r="62" spans="1:7" ht="15.9" customHeight="1" thickBot="1" x14ac:dyDescent="0.35">
      <c r="A62" s="33"/>
      <c r="B62" s="52"/>
      <c r="C62" s="52"/>
      <c r="D62" s="34"/>
      <c r="E62" s="35"/>
      <c r="F62" s="36"/>
      <c r="G62" s="36"/>
    </row>
    <row r="63" spans="1:7" ht="15.9" customHeight="1" thickTop="1" x14ac:dyDescent="0.3">
      <c r="A63" s="37"/>
      <c r="B63" s="37"/>
      <c r="C63" s="37"/>
      <c r="D63" s="38"/>
      <c r="E63" s="39"/>
      <c r="F63" s="40" t="s">
        <v>17</v>
      </c>
      <c r="G63" s="41">
        <f>SUM(G49:G62)</f>
        <v>294904.01564458507</v>
      </c>
    </row>
    <row r="64" spans="1:7" ht="15.9" customHeight="1" x14ac:dyDescent="0.3">
      <c r="A64" s="42"/>
      <c r="B64" s="53"/>
      <c r="C64" s="53"/>
      <c r="D64" s="43"/>
    </row>
    <row r="65" spans="1:7" ht="15.9" customHeight="1" x14ac:dyDescent="0.3">
      <c r="A65" s="19" t="s">
        <v>67</v>
      </c>
      <c r="B65" s="53"/>
      <c r="C65" s="53"/>
      <c r="D65" s="43"/>
    </row>
    <row r="66" spans="1:7" ht="15.9" customHeight="1" thickBot="1" x14ac:dyDescent="0.35">
      <c r="A66" s="12" t="s">
        <v>2</v>
      </c>
      <c r="B66" s="12" t="s">
        <v>3</v>
      </c>
      <c r="C66" s="12" t="s">
        <v>4</v>
      </c>
      <c r="D66" s="13" t="s">
        <v>5</v>
      </c>
      <c r="E66" s="14" t="s">
        <v>6</v>
      </c>
      <c r="F66" s="15" t="s">
        <v>7</v>
      </c>
      <c r="G66" s="15" t="s">
        <v>8</v>
      </c>
    </row>
    <row r="67" spans="1:7" ht="15.9" customHeight="1" thickTop="1" x14ac:dyDescent="0.3">
      <c r="A67" s="45">
        <v>50101</v>
      </c>
      <c r="B67" s="45" t="s">
        <v>68</v>
      </c>
      <c r="C67" s="45"/>
      <c r="D67" s="25" t="s">
        <v>25</v>
      </c>
      <c r="E67" s="26">
        <v>78</v>
      </c>
      <c r="F67" s="44">
        <v>77</v>
      </c>
      <c r="G67" s="27">
        <f t="shared" ref="G67:G72" si="5">E67*F67</f>
        <v>6006</v>
      </c>
    </row>
    <row r="68" spans="1:7" ht="15.9" customHeight="1" x14ac:dyDescent="0.3">
      <c r="A68" s="45" t="s">
        <v>69</v>
      </c>
      <c r="B68" s="45" t="s">
        <v>70</v>
      </c>
      <c r="C68" s="45" t="s">
        <v>71</v>
      </c>
      <c r="D68" s="25" t="s">
        <v>20</v>
      </c>
      <c r="E68" s="26">
        <v>1</v>
      </c>
      <c r="F68" s="44">
        <v>450</v>
      </c>
      <c r="G68" s="27">
        <f t="shared" si="5"/>
        <v>450</v>
      </c>
    </row>
    <row r="69" spans="1:7" ht="15.9" customHeight="1" x14ac:dyDescent="0.3">
      <c r="A69" s="45" t="s">
        <v>72</v>
      </c>
      <c r="B69" s="45" t="s">
        <v>73</v>
      </c>
      <c r="C69" s="45" t="s">
        <v>71</v>
      </c>
      <c r="D69" s="25" t="s">
        <v>20</v>
      </c>
      <c r="E69" s="26">
        <v>8</v>
      </c>
      <c r="F69" s="44">
        <v>420</v>
      </c>
      <c r="G69" s="27">
        <f t="shared" si="5"/>
        <v>3360</v>
      </c>
    </row>
    <row r="70" spans="1:7" x14ac:dyDescent="0.3">
      <c r="A70" s="45">
        <v>50202</v>
      </c>
      <c r="B70" s="54" t="s">
        <v>74</v>
      </c>
      <c r="C70" s="45" t="s">
        <v>71</v>
      </c>
      <c r="D70" s="25" t="s">
        <v>20</v>
      </c>
      <c r="E70" s="26">
        <v>2</v>
      </c>
      <c r="F70" s="44">
        <v>450</v>
      </c>
      <c r="G70" s="27">
        <f t="shared" si="5"/>
        <v>900</v>
      </c>
    </row>
    <row r="71" spans="1:7" ht="15.9" customHeight="1" x14ac:dyDescent="0.3">
      <c r="A71" s="45">
        <v>50701</v>
      </c>
      <c r="B71" s="45" t="s">
        <v>75</v>
      </c>
      <c r="C71" s="45" t="s">
        <v>76</v>
      </c>
      <c r="D71" s="25" t="s">
        <v>25</v>
      </c>
      <c r="E71" s="26">
        <v>127</v>
      </c>
      <c r="F71" s="44">
        <v>150</v>
      </c>
      <c r="G71" s="27">
        <f t="shared" si="5"/>
        <v>19050</v>
      </c>
    </row>
    <row r="72" spans="1:7" ht="15.9" customHeight="1" x14ac:dyDescent="0.3">
      <c r="A72" s="45">
        <v>51005</v>
      </c>
      <c r="B72" s="45" t="s">
        <v>77</v>
      </c>
      <c r="C72" s="45"/>
      <c r="D72" s="25" t="s">
        <v>25</v>
      </c>
      <c r="E72" s="26">
        <v>17</v>
      </c>
      <c r="F72" s="44">
        <v>150</v>
      </c>
      <c r="G72" s="27">
        <f t="shared" si="5"/>
        <v>2550</v>
      </c>
    </row>
    <row r="73" spans="1:7" ht="15.9" customHeight="1" thickBot="1" x14ac:dyDescent="0.35">
      <c r="A73" s="33"/>
      <c r="B73" s="33"/>
      <c r="C73" s="33"/>
      <c r="D73" s="34"/>
      <c r="E73" s="35"/>
      <c r="F73" s="36"/>
      <c r="G73" s="36"/>
    </row>
    <row r="74" spans="1:7" ht="15.9" customHeight="1" thickTop="1" x14ac:dyDescent="0.3">
      <c r="A74" s="37"/>
      <c r="B74" s="37"/>
      <c r="C74" s="37"/>
      <c r="D74" s="38"/>
      <c r="E74" s="39"/>
      <c r="F74" s="40" t="s">
        <v>17</v>
      </c>
      <c r="G74" s="41">
        <f>SUM(G67:G73)</f>
        <v>32316</v>
      </c>
    </row>
    <row r="75" spans="1:7" ht="15.9" customHeight="1" x14ac:dyDescent="0.3">
      <c r="A75" s="42"/>
      <c r="B75" s="42"/>
      <c r="C75" s="42"/>
      <c r="D75" s="43"/>
    </row>
    <row r="76" spans="1:7" ht="15.9" customHeight="1" x14ac:dyDescent="0.3">
      <c r="A76" s="19" t="s">
        <v>78</v>
      </c>
    </row>
    <row r="77" spans="1:7" ht="15.9" customHeight="1" thickBot="1" x14ac:dyDescent="0.35">
      <c r="A77" s="12" t="s">
        <v>2</v>
      </c>
      <c r="B77" s="12" t="s">
        <v>3</v>
      </c>
      <c r="C77" s="12" t="s">
        <v>4</v>
      </c>
      <c r="D77" s="13" t="s">
        <v>5</v>
      </c>
      <c r="E77" s="14" t="s">
        <v>6</v>
      </c>
      <c r="F77" s="15" t="s">
        <v>7</v>
      </c>
      <c r="G77" s="15" t="s">
        <v>8</v>
      </c>
    </row>
    <row r="78" spans="1:7" ht="15.9" customHeight="1" thickTop="1" thickBot="1" x14ac:dyDescent="0.35">
      <c r="A78" s="33"/>
      <c r="B78" s="33"/>
      <c r="C78" s="33"/>
      <c r="D78" s="34"/>
      <c r="E78" s="35"/>
      <c r="F78" s="36"/>
      <c r="G78" s="36"/>
    </row>
    <row r="79" spans="1:7" ht="15.9" customHeight="1" thickTop="1" x14ac:dyDescent="0.3">
      <c r="A79" s="37"/>
      <c r="B79" s="37"/>
      <c r="C79" s="37"/>
      <c r="D79" s="38"/>
      <c r="E79" s="39"/>
      <c r="F79" s="40" t="s">
        <v>17</v>
      </c>
      <c r="G79" s="41">
        <f>SUM(G78:G78)</f>
        <v>0</v>
      </c>
    </row>
    <row r="80" spans="1:7" ht="15.9" customHeight="1" x14ac:dyDescent="0.3">
      <c r="A80" s="42"/>
      <c r="B80" s="42"/>
      <c r="C80" s="42"/>
      <c r="D80" s="43"/>
    </row>
    <row r="81" spans="1:7" ht="15.9" customHeight="1" x14ac:dyDescent="0.3">
      <c r="A81" s="19" t="s">
        <v>81</v>
      </c>
    </row>
    <row r="82" spans="1:7" ht="15.9" customHeight="1" thickBot="1" x14ac:dyDescent="0.35">
      <c r="A82" s="12" t="s">
        <v>2</v>
      </c>
      <c r="B82" s="12" t="s">
        <v>3</v>
      </c>
      <c r="C82" s="12" t="s">
        <v>4</v>
      </c>
      <c r="D82" s="13" t="s">
        <v>5</v>
      </c>
      <c r="E82" s="14" t="s">
        <v>6</v>
      </c>
      <c r="F82" s="15" t="s">
        <v>7</v>
      </c>
      <c r="G82" s="15" t="s">
        <v>8</v>
      </c>
    </row>
    <row r="83" spans="1:7" ht="15.9" customHeight="1" thickTop="1" x14ac:dyDescent="0.3">
      <c r="A83" s="45">
        <v>70101</v>
      </c>
      <c r="B83" s="45" t="s">
        <v>82</v>
      </c>
      <c r="C83" s="45"/>
      <c r="D83" s="25" t="s">
        <v>23</v>
      </c>
      <c r="E83" s="26">
        <v>29</v>
      </c>
      <c r="F83" s="44">
        <v>110</v>
      </c>
      <c r="G83" s="27">
        <f t="shared" ref="G83:G86" si="6">E83*F83</f>
        <v>3190</v>
      </c>
    </row>
    <row r="84" spans="1:7" ht="15.9" customHeight="1" x14ac:dyDescent="0.3">
      <c r="A84" s="45">
        <v>70107</v>
      </c>
      <c r="B84" s="45" t="s">
        <v>83</v>
      </c>
      <c r="C84" s="45"/>
      <c r="D84" s="25" t="s">
        <v>23</v>
      </c>
      <c r="E84" s="26">
        <v>39</v>
      </c>
      <c r="F84" s="44">
        <v>65</v>
      </c>
      <c r="G84" s="27">
        <f t="shared" si="6"/>
        <v>2535</v>
      </c>
    </row>
    <row r="85" spans="1:7" ht="15.9" customHeight="1" x14ac:dyDescent="0.3">
      <c r="A85" s="45">
        <v>70202</v>
      </c>
      <c r="B85" s="45" t="s">
        <v>84</v>
      </c>
      <c r="C85" s="45"/>
      <c r="D85" s="25" t="s">
        <v>106</v>
      </c>
      <c r="E85" s="26">
        <v>181.5</v>
      </c>
      <c r="F85" s="44">
        <v>15</v>
      </c>
      <c r="G85" s="27">
        <f t="shared" si="6"/>
        <v>2722.5</v>
      </c>
    </row>
    <row r="86" spans="1:7" ht="15.9" customHeight="1" x14ac:dyDescent="0.3">
      <c r="A86" s="45">
        <v>70601</v>
      </c>
      <c r="B86" s="71" t="s">
        <v>85</v>
      </c>
      <c r="C86" s="45"/>
      <c r="D86" s="25" t="s">
        <v>20</v>
      </c>
      <c r="E86" s="26">
        <v>3</v>
      </c>
      <c r="F86" s="44">
        <v>0.01</v>
      </c>
      <c r="G86" s="27">
        <f t="shared" si="6"/>
        <v>0.03</v>
      </c>
    </row>
    <row r="87" spans="1:7" ht="15.9" customHeight="1" thickBot="1" x14ac:dyDescent="0.35">
      <c r="A87" s="33"/>
      <c r="B87" s="33"/>
      <c r="C87" s="33"/>
      <c r="D87" s="34"/>
      <c r="E87" s="35"/>
      <c r="F87" s="36"/>
      <c r="G87" s="36"/>
    </row>
    <row r="88" spans="1:7" ht="15.9" customHeight="1" thickTop="1" x14ac:dyDescent="0.3">
      <c r="A88" s="37"/>
      <c r="B88" s="37"/>
      <c r="C88" s="37"/>
      <c r="D88" s="38"/>
      <c r="E88" s="39"/>
      <c r="F88" s="40" t="s">
        <v>17</v>
      </c>
      <c r="G88" s="41">
        <f>SUM(G83:G87)</f>
        <v>8447.5300000000007</v>
      </c>
    </row>
    <row r="89" spans="1:7" ht="15.9" customHeight="1" x14ac:dyDescent="0.3">
      <c r="A89" s="42"/>
      <c r="B89" s="42"/>
      <c r="C89" s="42"/>
      <c r="D89" s="43"/>
    </row>
    <row r="90" spans="1:7" ht="15.9" customHeight="1" x14ac:dyDescent="0.3">
      <c r="A90" s="19" t="s">
        <v>86</v>
      </c>
    </row>
    <row r="91" spans="1:7" ht="15.9" customHeight="1" thickBot="1" x14ac:dyDescent="0.35">
      <c r="A91" s="12" t="s">
        <v>2</v>
      </c>
      <c r="B91" s="12" t="s">
        <v>3</v>
      </c>
      <c r="C91" s="12" t="s">
        <v>4</v>
      </c>
      <c r="D91" s="13" t="s">
        <v>5</v>
      </c>
      <c r="E91" s="14" t="s">
        <v>6</v>
      </c>
      <c r="F91" s="15" t="s">
        <v>7</v>
      </c>
      <c r="G91" s="15" t="s">
        <v>8</v>
      </c>
    </row>
    <row r="92" spans="1:7" ht="27" customHeight="1" thickTop="1" x14ac:dyDescent="0.3">
      <c r="A92" s="45">
        <v>80115</v>
      </c>
      <c r="B92" s="45" t="s">
        <v>87</v>
      </c>
      <c r="C92" s="45"/>
      <c r="D92" s="25" t="s">
        <v>25</v>
      </c>
      <c r="E92" s="26">
        <v>32</v>
      </c>
      <c r="F92" s="44">
        <v>35</v>
      </c>
      <c r="G92" s="27">
        <f t="shared" ref="G92:G95" si="7">E92*F92</f>
        <v>1120</v>
      </c>
    </row>
    <row r="93" spans="1:7" ht="27" customHeight="1" x14ac:dyDescent="0.3">
      <c r="A93" s="45">
        <v>80308</v>
      </c>
      <c r="B93" s="46" t="s">
        <v>90</v>
      </c>
      <c r="C93" s="46"/>
      <c r="D93" s="25" t="s">
        <v>25</v>
      </c>
      <c r="E93" s="26">
        <v>1091</v>
      </c>
      <c r="F93" s="44">
        <v>12.9</v>
      </c>
      <c r="G93" s="27">
        <f t="shared" si="7"/>
        <v>14073.9</v>
      </c>
    </row>
    <row r="94" spans="1:7" ht="15.9" customHeight="1" x14ac:dyDescent="0.3">
      <c r="A94" s="45">
        <v>80311</v>
      </c>
      <c r="B94" s="46" t="s">
        <v>108</v>
      </c>
      <c r="C94" s="46"/>
      <c r="D94" s="25" t="s">
        <v>20</v>
      </c>
      <c r="E94" s="26">
        <v>78</v>
      </c>
      <c r="F94" s="44">
        <v>10</v>
      </c>
      <c r="G94" s="27">
        <f t="shared" si="7"/>
        <v>780</v>
      </c>
    </row>
    <row r="95" spans="1:7" ht="15.9" customHeight="1" x14ac:dyDescent="0.3">
      <c r="A95" s="45">
        <v>80312</v>
      </c>
      <c r="B95" s="46" t="s">
        <v>109</v>
      </c>
      <c r="C95" s="46"/>
      <c r="D95" s="25" t="s">
        <v>20</v>
      </c>
      <c r="E95" s="26">
        <v>1</v>
      </c>
      <c r="F95" s="44">
        <v>1500</v>
      </c>
      <c r="G95" s="27">
        <f t="shared" si="7"/>
        <v>1500</v>
      </c>
    </row>
    <row r="96" spans="1:7" s="70" customFormat="1" ht="15.9" customHeight="1" x14ac:dyDescent="0.3">
      <c r="A96" s="71" t="s">
        <v>110</v>
      </c>
      <c r="B96" s="54" t="s">
        <v>111</v>
      </c>
      <c r="C96" s="54"/>
      <c r="D96" s="72" t="s">
        <v>20</v>
      </c>
      <c r="E96" s="73">
        <v>1</v>
      </c>
      <c r="F96" s="74">
        <v>0.01</v>
      </c>
      <c r="G96" s="75">
        <f t="shared" ref="G96" si="8">E96*F96</f>
        <v>0.01</v>
      </c>
    </row>
    <row r="97" spans="1:7" ht="15.9" customHeight="1" x14ac:dyDescent="0.3">
      <c r="A97" s="45">
        <v>80314</v>
      </c>
      <c r="B97" s="46" t="s">
        <v>112</v>
      </c>
      <c r="C97" s="46"/>
      <c r="D97" s="25" t="s">
        <v>80</v>
      </c>
      <c r="E97" s="26">
        <v>13</v>
      </c>
      <c r="F97" s="44">
        <v>90</v>
      </c>
      <c r="G97" s="27">
        <f t="shared" ref="G97:G101" si="9">E97*F97</f>
        <v>1170</v>
      </c>
    </row>
    <row r="98" spans="1:7" ht="27" customHeight="1" x14ac:dyDescent="0.3">
      <c r="A98" s="45" t="s">
        <v>113</v>
      </c>
      <c r="B98" s="46" t="s">
        <v>115</v>
      </c>
      <c r="C98" s="46"/>
      <c r="D98" s="25" t="s">
        <v>20</v>
      </c>
      <c r="E98" s="26">
        <v>10</v>
      </c>
      <c r="F98" s="44">
        <v>520</v>
      </c>
      <c r="G98" s="27">
        <f t="shared" si="9"/>
        <v>5200</v>
      </c>
    </row>
    <row r="99" spans="1:7" ht="27" customHeight="1" x14ac:dyDescent="0.3">
      <c r="A99" s="45" t="s">
        <v>114</v>
      </c>
      <c r="B99" s="46" t="s">
        <v>117</v>
      </c>
      <c r="C99" s="46"/>
      <c r="D99" s="25" t="s">
        <v>20</v>
      </c>
      <c r="E99" s="26">
        <v>26</v>
      </c>
      <c r="F99" s="44">
        <v>630</v>
      </c>
      <c r="G99" s="27">
        <f t="shared" si="9"/>
        <v>16380</v>
      </c>
    </row>
    <row r="100" spans="1:7" ht="15.9" customHeight="1" x14ac:dyDescent="0.3">
      <c r="A100" s="45">
        <v>80324</v>
      </c>
      <c r="B100" s="45" t="s">
        <v>88</v>
      </c>
      <c r="C100" s="45"/>
      <c r="D100" s="25" t="s">
        <v>79</v>
      </c>
      <c r="E100" s="26">
        <v>1</v>
      </c>
      <c r="F100" s="44">
        <v>550</v>
      </c>
      <c r="G100" s="27">
        <f t="shared" si="9"/>
        <v>550</v>
      </c>
    </row>
    <row r="101" spans="1:7" ht="15.9" customHeight="1" x14ac:dyDescent="0.3">
      <c r="A101" s="45">
        <v>80325</v>
      </c>
      <c r="B101" s="45" t="s">
        <v>89</v>
      </c>
      <c r="C101" s="45"/>
      <c r="D101" s="25" t="s">
        <v>25</v>
      </c>
      <c r="E101" s="26">
        <v>1091</v>
      </c>
      <c r="F101" s="44">
        <v>1.2</v>
      </c>
      <c r="G101" s="27">
        <f t="shared" si="9"/>
        <v>1309.2</v>
      </c>
    </row>
    <row r="102" spans="1:7" ht="15.9" customHeight="1" thickBot="1" x14ac:dyDescent="0.35">
      <c r="A102" s="33"/>
      <c r="B102" s="33"/>
      <c r="C102" s="33"/>
      <c r="D102" s="34"/>
      <c r="E102" s="35"/>
      <c r="F102" s="27"/>
      <c r="G102" s="27"/>
    </row>
    <row r="103" spans="1:7" ht="15.9" customHeight="1" thickTop="1" thickBot="1" x14ac:dyDescent="0.35">
      <c r="A103" s="33"/>
      <c r="B103" s="33"/>
      <c r="C103" s="33"/>
      <c r="D103" s="34"/>
      <c r="E103" s="35"/>
      <c r="F103" s="36"/>
      <c r="G103" s="36"/>
    </row>
    <row r="104" spans="1:7" ht="15.9" customHeight="1" thickTop="1" x14ac:dyDescent="0.3">
      <c r="A104" s="37"/>
      <c r="B104" s="37"/>
      <c r="C104" s="37"/>
      <c r="D104" s="38"/>
      <c r="E104" s="39"/>
      <c r="F104" s="40" t="s">
        <v>17</v>
      </c>
      <c r="G104" s="41">
        <f>SUM(G92:G103)</f>
        <v>42083.11</v>
      </c>
    </row>
    <row r="105" spans="1:7" ht="15.9" customHeight="1" x14ac:dyDescent="0.3">
      <c r="A105" s="42"/>
      <c r="B105" s="42"/>
      <c r="C105" s="42"/>
      <c r="D105" s="43"/>
      <c r="F105" s="50"/>
      <c r="G105" s="51"/>
    </row>
    <row r="106" spans="1:7" ht="15.9" customHeight="1" x14ac:dyDescent="0.3">
      <c r="A106" s="19" t="s">
        <v>92</v>
      </c>
    </row>
    <row r="107" spans="1:7" ht="15.9" customHeight="1" thickBot="1" x14ac:dyDescent="0.35">
      <c r="A107" s="12" t="s">
        <v>2</v>
      </c>
      <c r="B107" s="12" t="s">
        <v>3</v>
      </c>
      <c r="C107" s="12" t="s">
        <v>4</v>
      </c>
      <c r="D107" s="13" t="s">
        <v>5</v>
      </c>
      <c r="E107" s="14" t="s">
        <v>6</v>
      </c>
      <c r="F107" s="15" t="s">
        <v>7</v>
      </c>
      <c r="G107" s="15" t="s">
        <v>8</v>
      </c>
    </row>
    <row r="108" spans="1:7" ht="15.9" customHeight="1" thickTop="1" x14ac:dyDescent="0.3">
      <c r="A108" s="37">
        <v>90201</v>
      </c>
      <c r="B108" s="37" t="s">
        <v>93</v>
      </c>
      <c r="C108" s="37"/>
      <c r="D108" s="38" t="s">
        <v>106</v>
      </c>
      <c r="E108" s="26">
        <v>8717</v>
      </c>
      <c r="F108" s="44">
        <v>1.75</v>
      </c>
      <c r="G108" s="44">
        <f t="shared" ref="G108:G112" si="10">E108*F108</f>
        <v>15254.75</v>
      </c>
    </row>
    <row r="109" spans="1:7" ht="26" x14ac:dyDescent="0.3">
      <c r="A109" s="45">
        <v>90301</v>
      </c>
      <c r="B109" s="45" t="s">
        <v>94</v>
      </c>
      <c r="C109" s="45" t="s">
        <v>95</v>
      </c>
      <c r="D109" s="25" t="s">
        <v>20</v>
      </c>
      <c r="E109" s="26">
        <v>77</v>
      </c>
      <c r="F109" s="44">
        <v>300</v>
      </c>
      <c r="G109" s="27">
        <f t="shared" si="10"/>
        <v>23100</v>
      </c>
    </row>
    <row r="110" spans="1:7" ht="15.9" customHeight="1" x14ac:dyDescent="0.3">
      <c r="A110" s="45">
        <v>91101</v>
      </c>
      <c r="B110" s="45" t="s">
        <v>96</v>
      </c>
      <c r="C110" s="45"/>
      <c r="D110" s="25" t="s">
        <v>20</v>
      </c>
      <c r="E110" s="26">
        <v>2</v>
      </c>
      <c r="F110" s="27">
        <v>0</v>
      </c>
      <c r="G110" s="27">
        <f t="shared" si="10"/>
        <v>0</v>
      </c>
    </row>
    <row r="111" spans="1:7" ht="15.9" customHeight="1" x14ac:dyDescent="0.3">
      <c r="A111" s="45">
        <v>93001</v>
      </c>
      <c r="B111" s="45" t="s">
        <v>97</v>
      </c>
      <c r="C111" s="45"/>
      <c r="D111" s="25" t="s">
        <v>98</v>
      </c>
      <c r="E111" s="26">
        <v>2</v>
      </c>
      <c r="F111" s="27">
        <v>0</v>
      </c>
      <c r="G111" s="27">
        <f t="shared" si="10"/>
        <v>0</v>
      </c>
    </row>
    <row r="112" spans="1:7" ht="15.9" customHeight="1" x14ac:dyDescent="0.3">
      <c r="A112" s="45">
        <v>93003</v>
      </c>
      <c r="B112" s="45" t="s">
        <v>99</v>
      </c>
      <c r="C112" s="45"/>
      <c r="D112" s="25" t="s">
        <v>20</v>
      </c>
      <c r="E112" s="26">
        <v>2</v>
      </c>
      <c r="F112" s="27">
        <v>0</v>
      </c>
      <c r="G112" s="27">
        <f t="shared" si="10"/>
        <v>0</v>
      </c>
    </row>
    <row r="113" spans="1:7" ht="15.9" customHeight="1" thickBot="1" x14ac:dyDescent="0.35">
      <c r="A113" s="55"/>
      <c r="B113" s="55"/>
      <c r="C113" s="55"/>
      <c r="D113" s="56"/>
      <c r="E113" s="57"/>
      <c r="F113" s="58"/>
      <c r="G113" s="58"/>
    </row>
    <row r="114" spans="1:7" ht="15.9" customHeight="1" thickTop="1" x14ac:dyDescent="0.3">
      <c r="A114" s="37"/>
      <c r="B114" s="37"/>
      <c r="C114" s="37"/>
      <c r="D114" s="38"/>
      <c r="E114" s="39"/>
      <c r="F114" s="40" t="s">
        <v>17</v>
      </c>
      <c r="G114" s="41">
        <f>SUM(G108:G113)</f>
        <v>38354.75</v>
      </c>
    </row>
    <row r="115" spans="1:7" ht="15.9" customHeight="1" x14ac:dyDescent="0.3">
      <c r="A115" s="42"/>
      <c r="B115" s="42"/>
      <c r="C115" s="42"/>
      <c r="D115" s="43"/>
      <c r="F115" s="50"/>
      <c r="G115" s="51"/>
    </row>
    <row r="116" spans="1:7" ht="15.9" customHeight="1" x14ac:dyDescent="0.3">
      <c r="A116" s="19" t="s">
        <v>100</v>
      </c>
    </row>
    <row r="117" spans="1:7" ht="15.9" customHeight="1" thickBot="1" x14ac:dyDescent="0.35">
      <c r="A117" s="12" t="s">
        <v>2</v>
      </c>
      <c r="B117" s="12" t="s">
        <v>3</v>
      </c>
      <c r="C117" s="12" t="s">
        <v>4</v>
      </c>
      <c r="D117" s="13" t="s">
        <v>5</v>
      </c>
      <c r="E117" s="14" t="s">
        <v>6</v>
      </c>
      <c r="F117" s="15" t="s">
        <v>7</v>
      </c>
      <c r="G117" s="15" t="s">
        <v>8</v>
      </c>
    </row>
    <row r="118" spans="1:7" ht="15.9" customHeight="1" thickTop="1" x14ac:dyDescent="0.3">
      <c r="A118" s="37"/>
      <c r="B118" s="37"/>
      <c r="C118" s="37"/>
      <c r="D118" s="38"/>
      <c r="E118" s="39"/>
      <c r="F118" s="44"/>
      <c r="G118" s="44"/>
    </row>
    <row r="119" spans="1:7" ht="15.9" customHeight="1" thickBot="1" x14ac:dyDescent="0.35">
      <c r="A119" s="12"/>
      <c r="B119" s="12"/>
      <c r="C119" s="12"/>
      <c r="D119" s="13"/>
      <c r="E119" s="35"/>
      <c r="F119" s="36"/>
      <c r="G119" s="36"/>
    </row>
    <row r="120" spans="1:7" ht="15.9" customHeight="1" thickTop="1" x14ac:dyDescent="0.3">
      <c r="A120" s="37"/>
      <c r="B120" s="37"/>
      <c r="C120" s="37"/>
      <c r="D120" s="38"/>
      <c r="E120" s="39"/>
      <c r="F120" s="40" t="s">
        <v>17</v>
      </c>
      <c r="G120" s="41">
        <f>SUM(G118:G119)</f>
        <v>0</v>
      </c>
    </row>
    <row r="121" spans="1:7" ht="15.9" customHeight="1" x14ac:dyDescent="0.3"/>
    <row r="122" spans="1:7" ht="15.9" customHeight="1" x14ac:dyDescent="0.3"/>
    <row r="123" spans="1:7" ht="15.9" customHeight="1" x14ac:dyDescent="0.3">
      <c r="A123" s="81" t="s">
        <v>101</v>
      </c>
      <c r="B123" s="81"/>
      <c r="C123" s="81"/>
      <c r="D123" s="81"/>
      <c r="E123" s="81"/>
      <c r="F123" s="59"/>
      <c r="G123" s="60"/>
    </row>
    <row r="124" spans="1:7" ht="15.9" customHeight="1" x14ac:dyDescent="0.3">
      <c r="A124" s="61"/>
      <c r="B124" s="62"/>
      <c r="C124" s="62"/>
      <c r="D124" s="63"/>
      <c r="E124" s="64"/>
      <c r="F124" s="59"/>
      <c r="G124" s="60"/>
    </row>
    <row r="125" spans="1:7" ht="15.9" customHeight="1" x14ac:dyDescent="0.3">
      <c r="A125" s="82" t="str">
        <f>A13</f>
        <v>KULUDE LOEND NR 1: ÜLDISED</v>
      </c>
      <c r="B125" s="82"/>
      <c r="C125" s="82"/>
      <c r="D125" s="82"/>
      <c r="E125" s="82"/>
      <c r="F125" s="83">
        <v>35000.219999999994</v>
      </c>
      <c r="G125" s="83"/>
    </row>
    <row r="126" spans="1:7" ht="15.9" customHeight="1" x14ac:dyDescent="0.3">
      <c r="A126" s="82" t="str">
        <f>A25</f>
        <v>KULUDE LOEND NR 2: EHITUSOBJEKTI ETTEVALMISTAMINE</v>
      </c>
      <c r="B126" s="82"/>
      <c r="C126" s="82"/>
      <c r="D126" s="82"/>
      <c r="E126" s="82"/>
      <c r="F126" s="83">
        <v>16235.400000000003</v>
      </c>
      <c r="G126" s="83"/>
    </row>
    <row r="127" spans="1:7" ht="15.9" customHeight="1" x14ac:dyDescent="0.3">
      <c r="A127" s="82" t="str">
        <f>A34</f>
        <v>KULUDE LOEND NR 3: MULLATÖÖD</v>
      </c>
      <c r="B127" s="82"/>
      <c r="C127" s="82"/>
      <c r="D127" s="82"/>
      <c r="E127" s="82"/>
      <c r="F127" s="83">
        <v>163153.91596356107</v>
      </c>
      <c r="G127" s="83"/>
    </row>
    <row r="128" spans="1:7" ht="15.9" customHeight="1" x14ac:dyDescent="0.3">
      <c r="A128" s="82" t="str">
        <f>A47</f>
        <v>KULUDE LOEND NR 4: KATEND</v>
      </c>
      <c r="B128" s="82"/>
      <c r="C128" s="82"/>
      <c r="D128" s="82"/>
      <c r="E128" s="82"/>
      <c r="F128" s="83">
        <v>294904.01564458507</v>
      </c>
      <c r="G128" s="83"/>
    </row>
    <row r="129" spans="1:11" ht="15.9" customHeight="1" x14ac:dyDescent="0.3">
      <c r="A129" s="82" t="str">
        <f>A65</f>
        <v>KULUDE LOEND NR 5: DRENAAŽ JA TRUUBID</v>
      </c>
      <c r="B129" s="82"/>
      <c r="C129" s="82"/>
      <c r="D129" s="82"/>
      <c r="E129" s="82"/>
      <c r="F129" s="83">
        <v>32316</v>
      </c>
      <c r="G129" s="83"/>
    </row>
    <row r="130" spans="1:11" ht="15.9" customHeight="1" x14ac:dyDescent="0.3">
      <c r="A130" s="82" t="str">
        <f>A76</f>
        <v>KULUDE LOEND NR 6: KONSTRUKTSIOONID</v>
      </c>
      <c r="B130" s="82"/>
      <c r="C130" s="82"/>
      <c r="D130" s="82"/>
      <c r="E130" s="82"/>
      <c r="F130" s="83">
        <v>0</v>
      </c>
      <c r="G130" s="83"/>
    </row>
    <row r="131" spans="1:11" ht="15.9" customHeight="1" x14ac:dyDescent="0.3">
      <c r="A131" s="82" t="str">
        <f>A81</f>
        <v>KULUDE LOEND NR 7: LIIKLUSKORRALDUS- JA OHUTUSVAHENDID</v>
      </c>
      <c r="B131" s="82"/>
      <c r="C131" s="82"/>
      <c r="D131" s="82"/>
      <c r="E131" s="82"/>
      <c r="F131" s="83">
        <v>8447.5300000000007</v>
      </c>
      <c r="G131" s="83"/>
    </row>
    <row r="132" spans="1:11" ht="15.9" customHeight="1" x14ac:dyDescent="0.3">
      <c r="A132" s="82" t="str">
        <f>A90</f>
        <v>KULUDE LOEND NR 8: TEHNOVÕRGUD</v>
      </c>
      <c r="B132" s="82"/>
      <c r="C132" s="82"/>
      <c r="D132" s="82"/>
      <c r="E132" s="82"/>
      <c r="F132" s="83">
        <v>42083.11</v>
      </c>
      <c r="G132" s="83"/>
    </row>
    <row r="133" spans="1:11" ht="15.9" customHeight="1" x14ac:dyDescent="0.3">
      <c r="A133" s="82" t="str">
        <f>A106</f>
        <v>KULUDE LOEND NR 9: MAASTIKUKUJUNDUSTÖÖD</v>
      </c>
      <c r="B133" s="82"/>
      <c r="C133" s="82"/>
      <c r="D133" s="82"/>
      <c r="E133" s="82"/>
      <c r="F133" s="83">
        <v>38354.75</v>
      </c>
      <c r="G133" s="83"/>
    </row>
    <row r="134" spans="1:11" ht="15.9" customHeight="1" x14ac:dyDescent="0.3">
      <c r="A134" s="86" t="str">
        <f>A116</f>
        <v>KULUDE LOEND NR 10: TALIHOOLE</v>
      </c>
      <c r="B134" s="87"/>
      <c r="C134" s="87"/>
      <c r="D134" s="87"/>
      <c r="E134" s="88"/>
      <c r="F134" s="84">
        <v>0</v>
      </c>
      <c r="G134" s="85"/>
    </row>
    <row r="135" spans="1:11" ht="15.9" customHeight="1" x14ac:dyDescent="0.3">
      <c r="A135" s="61"/>
      <c r="B135" s="62"/>
      <c r="C135" s="62"/>
      <c r="D135" s="63"/>
      <c r="E135" s="64"/>
      <c r="F135" s="65"/>
      <c r="G135" s="60"/>
    </row>
    <row r="136" spans="1:11" ht="15.9" customHeight="1" x14ac:dyDescent="0.3">
      <c r="A136" s="61"/>
      <c r="B136" s="82" t="s">
        <v>102</v>
      </c>
      <c r="C136" s="82"/>
      <c r="D136" s="82"/>
      <c r="E136" s="82"/>
      <c r="F136" s="89">
        <f>SUM(F125:G133)</f>
        <v>630494.94160814618</v>
      </c>
      <c r="G136" s="85"/>
    </row>
    <row r="137" spans="1:11" ht="15.9" customHeight="1" x14ac:dyDescent="0.3">
      <c r="A137" s="61"/>
      <c r="B137" s="82" t="s">
        <v>124</v>
      </c>
      <c r="C137" s="82"/>
      <c r="D137" s="82"/>
      <c r="E137" s="82"/>
      <c r="F137" s="89">
        <f>F136*0.1</f>
        <v>63049.494160814618</v>
      </c>
      <c r="G137" s="85"/>
    </row>
    <row r="138" spans="1:11" ht="15.9" customHeight="1" x14ac:dyDescent="0.3">
      <c r="A138" s="61"/>
      <c r="B138" s="82" t="s">
        <v>103</v>
      </c>
      <c r="C138" s="82"/>
      <c r="D138" s="82"/>
      <c r="E138" s="82"/>
      <c r="F138" s="89">
        <f>F137+F136</f>
        <v>693544.43576896074</v>
      </c>
      <c r="G138" s="85"/>
      <c r="J138" s="76"/>
    </row>
    <row r="139" spans="1:11" ht="15.9" customHeight="1" x14ac:dyDescent="0.3">
      <c r="A139" s="61"/>
      <c r="B139" s="82" t="s">
        <v>104</v>
      </c>
      <c r="C139" s="82"/>
      <c r="D139" s="82"/>
      <c r="E139" s="82"/>
      <c r="F139" s="89">
        <f>F138*0.2</f>
        <v>138708.88715379217</v>
      </c>
      <c r="G139" s="85"/>
    </row>
    <row r="140" spans="1:11" x14ac:dyDescent="0.3">
      <c r="B140" s="82" t="s">
        <v>105</v>
      </c>
      <c r="C140" s="82"/>
      <c r="D140" s="82"/>
      <c r="E140" s="82"/>
      <c r="F140" s="89">
        <f>F139+F138</f>
        <v>832253.32292275294</v>
      </c>
      <c r="G140" s="85"/>
    </row>
    <row r="142" spans="1:11" x14ac:dyDescent="0.3">
      <c r="I142" s="1">
        <v>935</v>
      </c>
      <c r="J142" s="1" t="s">
        <v>127</v>
      </c>
      <c r="K142" s="1">
        <f>+F136*1.15*1.2</f>
        <v>870083.0194192417</v>
      </c>
    </row>
    <row r="143" spans="1:11" x14ac:dyDescent="0.3">
      <c r="I143" s="1">
        <v>1</v>
      </c>
      <c r="J143" s="1" t="s">
        <v>127</v>
      </c>
      <c r="K143" s="1">
        <f>K142/I142</f>
        <v>930.57007424517826</v>
      </c>
    </row>
    <row r="145" spans="11:13" x14ac:dyDescent="0.3">
      <c r="K145" s="1" t="s">
        <v>128</v>
      </c>
      <c r="L145" s="90">
        <v>931</v>
      </c>
    </row>
    <row r="146" spans="11:13" x14ac:dyDescent="0.3">
      <c r="K146" s="1">
        <v>560</v>
      </c>
      <c r="L146" s="91">
        <f>+K146*L145</f>
        <v>521360</v>
      </c>
      <c r="M146" s="1">
        <f>+L146/4</f>
        <v>130340</v>
      </c>
    </row>
  </sheetData>
  <mergeCells count="34">
    <mergeCell ref="F134:G134"/>
    <mergeCell ref="A134:E134"/>
    <mergeCell ref="B139:E139"/>
    <mergeCell ref="F139:G139"/>
    <mergeCell ref="B140:E140"/>
    <mergeCell ref="F140:G140"/>
    <mergeCell ref="B136:E136"/>
    <mergeCell ref="F136:G136"/>
    <mergeCell ref="B137:E137"/>
    <mergeCell ref="F137:G137"/>
    <mergeCell ref="B138:E138"/>
    <mergeCell ref="F138:G138"/>
    <mergeCell ref="A132:E132"/>
    <mergeCell ref="F132:G132"/>
    <mergeCell ref="A133:E133"/>
    <mergeCell ref="F133:G133"/>
    <mergeCell ref="A129:E129"/>
    <mergeCell ref="F129:G129"/>
    <mergeCell ref="A130:E130"/>
    <mergeCell ref="F130:G130"/>
    <mergeCell ref="A131:E131"/>
    <mergeCell ref="F131:G131"/>
    <mergeCell ref="A126:E126"/>
    <mergeCell ref="F126:G126"/>
    <mergeCell ref="A127:E127"/>
    <mergeCell ref="F127:G127"/>
    <mergeCell ref="A128:E128"/>
    <mergeCell ref="F128:G128"/>
    <mergeCell ref="A4:G4"/>
    <mergeCell ref="A5:G5"/>
    <mergeCell ref="A8:G8"/>
    <mergeCell ref="A123:E123"/>
    <mergeCell ref="A125:E125"/>
    <mergeCell ref="F125:G12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78E0F-CD08-412D-A6B1-02568240F86E}">
  <sheetPr>
    <tabColor theme="2" tint="-0.249977111117893"/>
  </sheetPr>
  <dimension ref="A1:G113"/>
  <sheetViews>
    <sheetView topLeftCell="A71" zoomScale="70" zoomScaleNormal="70" workbookViewId="0">
      <selection activeCell="B114" sqref="B114"/>
    </sheetView>
  </sheetViews>
  <sheetFormatPr defaultColWidth="9.08984375" defaultRowHeight="13" x14ac:dyDescent="0.3"/>
  <cols>
    <col min="1" max="1" width="7.90625" style="1" customWidth="1"/>
    <col min="2" max="2" width="47.453125" style="1" customWidth="1"/>
    <col min="3" max="3" width="13.90625" style="1" customWidth="1"/>
    <col min="4" max="4" width="10.36328125" style="16" customWidth="1"/>
    <col min="5" max="5" width="9.54296875" style="20" customWidth="1"/>
    <col min="6" max="7" width="15.36328125" style="21" customWidth="1"/>
    <col min="8" max="16384" width="9.08984375" style="1"/>
  </cols>
  <sheetData>
    <row r="1" spans="1:7" ht="14.5" x14ac:dyDescent="0.35">
      <c r="A1" s="2"/>
      <c r="B1" s="3"/>
      <c r="C1" s="4"/>
      <c r="D1" s="5"/>
      <c r="E1"/>
      <c r="F1" s="7"/>
      <c r="G1" s="2"/>
    </row>
    <row r="2" spans="1:7" x14ac:dyDescent="0.3">
      <c r="A2" s="2"/>
      <c r="B2" s="3"/>
      <c r="C2" s="4"/>
      <c r="D2" s="5"/>
      <c r="E2" s="6"/>
      <c r="F2" s="7"/>
      <c r="G2" s="2"/>
    </row>
    <row r="3" spans="1:7" ht="73.5" customHeight="1" x14ac:dyDescent="0.3">
      <c r="A3" s="78" t="s">
        <v>118</v>
      </c>
      <c r="B3" s="78"/>
      <c r="C3" s="78"/>
      <c r="D3" s="78"/>
      <c r="E3" s="78"/>
      <c r="F3" s="78"/>
      <c r="G3" s="78"/>
    </row>
    <row r="4" spans="1:7" x14ac:dyDescent="0.3">
      <c r="A4" s="79"/>
      <c r="B4" s="79"/>
      <c r="C4" s="79"/>
      <c r="D4" s="79"/>
      <c r="E4" s="79"/>
      <c r="F4" s="79"/>
      <c r="G4" s="79"/>
    </row>
    <row r="5" spans="1:7" x14ac:dyDescent="0.3">
      <c r="A5" s="2"/>
      <c r="B5" s="3"/>
      <c r="C5" s="4"/>
      <c r="D5" s="5"/>
      <c r="E5" s="6"/>
      <c r="F5" s="7"/>
      <c r="G5" s="2"/>
    </row>
    <row r="6" spans="1:7" x14ac:dyDescent="0.3">
      <c r="A6" s="2"/>
      <c r="B6" s="8"/>
      <c r="C6" s="4"/>
      <c r="D6" s="5"/>
      <c r="E6" s="6"/>
      <c r="F6" s="7"/>
      <c r="G6" s="2"/>
    </row>
    <row r="7" spans="1:7" ht="16" customHeight="1" x14ac:dyDescent="0.3">
      <c r="A7" s="80" t="s">
        <v>1</v>
      </c>
      <c r="B7" s="80"/>
      <c r="C7" s="80"/>
      <c r="D7" s="80"/>
      <c r="E7" s="80"/>
      <c r="F7" s="80"/>
      <c r="G7" s="80"/>
    </row>
    <row r="8" spans="1:7" x14ac:dyDescent="0.3">
      <c r="A8" s="2"/>
      <c r="B8" s="9"/>
      <c r="C8" s="9"/>
      <c r="D8" s="10"/>
      <c r="E8" s="11"/>
      <c r="F8" s="9"/>
      <c r="G8" s="9"/>
    </row>
    <row r="9" spans="1:7" ht="15.9" customHeight="1" x14ac:dyDescent="0.3"/>
    <row r="10" spans="1:7" ht="15.9" customHeight="1" thickBot="1" x14ac:dyDescent="0.35">
      <c r="A10" s="12" t="s">
        <v>2</v>
      </c>
      <c r="B10" s="12" t="s">
        <v>3</v>
      </c>
      <c r="C10" s="12" t="s">
        <v>4</v>
      </c>
      <c r="D10" s="13" t="s">
        <v>5</v>
      </c>
      <c r="E10" s="14" t="s">
        <v>6</v>
      </c>
      <c r="F10" s="15" t="s">
        <v>7</v>
      </c>
      <c r="G10" s="15" t="s">
        <v>8</v>
      </c>
    </row>
    <row r="11" spans="1:7" ht="15.9" customHeight="1" thickTop="1" x14ac:dyDescent="0.3">
      <c r="E11" s="17"/>
      <c r="F11" s="18"/>
      <c r="G11" s="18"/>
    </row>
    <row r="12" spans="1:7" ht="15.9" customHeight="1" x14ac:dyDescent="0.3">
      <c r="A12" s="19" t="s">
        <v>9</v>
      </c>
    </row>
    <row r="13" spans="1:7" ht="15.9" customHeight="1" thickBot="1" x14ac:dyDescent="0.35">
      <c r="A13" s="22" t="s">
        <v>2</v>
      </c>
      <c r="B13" s="22" t="s">
        <v>3</v>
      </c>
      <c r="C13" s="12" t="s">
        <v>4</v>
      </c>
      <c r="D13" s="13" t="s">
        <v>5</v>
      </c>
      <c r="E13" s="14" t="s">
        <v>6</v>
      </c>
      <c r="F13" s="15" t="s">
        <v>7</v>
      </c>
      <c r="G13" s="15" t="s">
        <v>8</v>
      </c>
    </row>
    <row r="14" spans="1:7" ht="15.9" customHeight="1" thickTop="1" thickBot="1" x14ac:dyDescent="0.35">
      <c r="A14" s="33"/>
      <c r="B14" s="33"/>
      <c r="C14" s="33"/>
      <c r="D14" s="34"/>
      <c r="E14" s="35"/>
      <c r="F14" s="36"/>
      <c r="G14" s="36"/>
    </row>
    <row r="15" spans="1:7" ht="15.9" customHeight="1" thickTop="1" x14ac:dyDescent="0.3">
      <c r="A15" s="37"/>
      <c r="B15" s="37"/>
      <c r="C15" s="37"/>
      <c r="D15" s="38"/>
      <c r="E15" s="39"/>
      <c r="F15" s="40" t="s">
        <v>17</v>
      </c>
      <c r="G15" s="41">
        <f>SUM(G14:G14)</f>
        <v>0</v>
      </c>
    </row>
    <row r="16" spans="1:7" ht="15.9" customHeight="1" x14ac:dyDescent="0.3">
      <c r="A16" s="42"/>
      <c r="B16" s="42"/>
      <c r="C16" s="42"/>
      <c r="D16" s="43"/>
    </row>
    <row r="17" spans="1:7" ht="15.9" customHeight="1" x14ac:dyDescent="0.3">
      <c r="A17" s="19" t="s">
        <v>18</v>
      </c>
    </row>
    <row r="18" spans="1:7" ht="15.9" customHeight="1" thickBot="1" x14ac:dyDescent="0.35">
      <c r="A18" s="12" t="s">
        <v>2</v>
      </c>
      <c r="B18" s="12" t="s">
        <v>3</v>
      </c>
      <c r="C18" s="12" t="s">
        <v>4</v>
      </c>
      <c r="D18" s="13" t="s">
        <v>5</v>
      </c>
      <c r="E18" s="14" t="s">
        <v>6</v>
      </c>
      <c r="F18" s="15" t="s">
        <v>7</v>
      </c>
      <c r="G18" s="15" t="s">
        <v>8</v>
      </c>
    </row>
    <row r="19" spans="1:7" ht="15.9" customHeight="1" thickTop="1" x14ac:dyDescent="0.3">
      <c r="A19" s="45">
        <v>20201</v>
      </c>
      <c r="B19" s="46" t="s">
        <v>19</v>
      </c>
      <c r="C19" s="46"/>
      <c r="D19" s="25" t="s">
        <v>106</v>
      </c>
      <c r="E19" s="26">
        <v>163</v>
      </c>
      <c r="F19" s="44">
        <v>2.6</v>
      </c>
      <c r="G19" s="27">
        <f t="shared" ref="G19:G20" si="0">E19*F19</f>
        <v>423.8</v>
      </c>
    </row>
    <row r="20" spans="1:7" ht="15.9" customHeight="1" x14ac:dyDescent="0.3">
      <c r="A20" s="45">
        <v>20212</v>
      </c>
      <c r="B20" s="46" t="s">
        <v>24</v>
      </c>
      <c r="C20" s="46"/>
      <c r="D20" s="25" t="s">
        <v>106</v>
      </c>
      <c r="E20" s="26">
        <v>702</v>
      </c>
      <c r="F20" s="44">
        <v>0.84000000000000008</v>
      </c>
      <c r="G20" s="27">
        <f t="shared" si="0"/>
        <v>589.68000000000006</v>
      </c>
    </row>
    <row r="21" spans="1:7" ht="15.9" customHeight="1" thickBot="1" x14ac:dyDescent="0.35">
      <c r="A21" s="33"/>
      <c r="B21" s="33"/>
      <c r="C21" s="33"/>
      <c r="D21" s="34"/>
      <c r="E21" s="35"/>
      <c r="F21" s="36"/>
      <c r="G21" s="36"/>
    </row>
    <row r="22" spans="1:7" ht="15.9" customHeight="1" thickTop="1" x14ac:dyDescent="0.3">
      <c r="A22" s="37"/>
      <c r="B22" s="37"/>
      <c r="C22" s="37"/>
      <c r="D22" s="38"/>
      <c r="E22" s="39"/>
      <c r="F22" s="40" t="s">
        <v>17</v>
      </c>
      <c r="G22" s="41">
        <f>SUM(G19:G21)</f>
        <v>1013.48</v>
      </c>
    </row>
    <row r="23" spans="1:7" ht="15.9" customHeight="1" x14ac:dyDescent="0.3">
      <c r="A23" s="42"/>
      <c r="B23" s="42"/>
      <c r="C23" s="42"/>
      <c r="D23" s="43"/>
    </row>
    <row r="24" spans="1:7" ht="15.9" customHeight="1" x14ac:dyDescent="0.3">
      <c r="A24" s="19" t="s">
        <v>26</v>
      </c>
    </row>
    <row r="25" spans="1:7" ht="15.9" customHeight="1" thickBot="1" x14ac:dyDescent="0.35">
      <c r="A25" s="12" t="s">
        <v>2</v>
      </c>
      <c r="B25" s="12" t="s">
        <v>3</v>
      </c>
      <c r="C25" s="12" t="s">
        <v>4</v>
      </c>
      <c r="D25" s="13" t="s">
        <v>5</v>
      </c>
      <c r="E25" s="14" t="s">
        <v>6</v>
      </c>
      <c r="F25" s="15" t="s">
        <v>7</v>
      </c>
      <c r="G25" s="15" t="s">
        <v>8</v>
      </c>
    </row>
    <row r="26" spans="1:7" ht="15.9" customHeight="1" thickTop="1" x14ac:dyDescent="0.3">
      <c r="A26" s="45">
        <v>30101</v>
      </c>
      <c r="B26" s="45" t="s">
        <v>27</v>
      </c>
      <c r="C26" s="45"/>
      <c r="D26" s="25" t="s">
        <v>107</v>
      </c>
      <c r="E26" s="26">
        <v>78</v>
      </c>
      <c r="F26" s="44">
        <v>3.9000000000000004</v>
      </c>
      <c r="G26" s="27">
        <f t="shared" ref="G26:G31" si="1">E26*F26</f>
        <v>304.20000000000005</v>
      </c>
    </row>
    <row r="27" spans="1:7" ht="15.9" customHeight="1" x14ac:dyDescent="0.3">
      <c r="A27" s="45">
        <v>30103</v>
      </c>
      <c r="B27" s="46" t="s">
        <v>28</v>
      </c>
      <c r="C27" s="46"/>
      <c r="D27" s="25" t="s">
        <v>107</v>
      </c>
      <c r="E27" s="26">
        <v>407</v>
      </c>
      <c r="F27" s="44">
        <v>4.5950000000000006</v>
      </c>
      <c r="G27" s="27">
        <f t="shared" si="1"/>
        <v>1870.1650000000002</v>
      </c>
    </row>
    <row r="28" spans="1:7" ht="15.9" customHeight="1" x14ac:dyDescent="0.3">
      <c r="A28" s="45">
        <v>30402</v>
      </c>
      <c r="B28" s="46" t="s">
        <v>29</v>
      </c>
      <c r="C28" s="46"/>
      <c r="D28" s="25" t="s">
        <v>107</v>
      </c>
      <c r="E28" s="26">
        <v>305</v>
      </c>
      <c r="F28" s="44">
        <v>12.064666666666668</v>
      </c>
      <c r="G28" s="27">
        <f t="shared" si="1"/>
        <v>3679.7233333333338</v>
      </c>
    </row>
    <row r="29" spans="1:7" ht="15.9" customHeight="1" x14ac:dyDescent="0.3">
      <c r="A29" s="45" t="s">
        <v>30</v>
      </c>
      <c r="B29" s="45" t="s">
        <v>31</v>
      </c>
      <c r="C29" s="45" t="s">
        <v>32</v>
      </c>
      <c r="D29" s="25" t="s">
        <v>106</v>
      </c>
      <c r="E29" s="26">
        <v>277</v>
      </c>
      <c r="F29" s="44">
        <v>6.6184482559992306</v>
      </c>
      <c r="G29" s="27">
        <f t="shared" si="1"/>
        <v>1833.3101669117868</v>
      </c>
    </row>
    <row r="30" spans="1:7" ht="15.9" customHeight="1" x14ac:dyDescent="0.3">
      <c r="A30" s="45" t="s">
        <v>33</v>
      </c>
      <c r="B30" s="45" t="s">
        <v>31</v>
      </c>
      <c r="C30" s="45" t="s">
        <v>34</v>
      </c>
      <c r="D30" s="25" t="s">
        <v>106</v>
      </c>
      <c r="E30" s="26">
        <v>428</v>
      </c>
      <c r="F30" s="44">
        <v>7.4032801990049757</v>
      </c>
      <c r="G30" s="27">
        <f t="shared" si="1"/>
        <v>3168.6039251741295</v>
      </c>
    </row>
    <row r="31" spans="1:7" ht="15.9" customHeight="1" x14ac:dyDescent="0.3">
      <c r="A31" s="45">
        <v>30604</v>
      </c>
      <c r="B31" s="46" t="s">
        <v>35</v>
      </c>
      <c r="C31" s="46"/>
      <c r="D31" s="25" t="s">
        <v>106</v>
      </c>
      <c r="E31" s="26">
        <v>632</v>
      </c>
      <c r="F31" s="44">
        <v>0.05</v>
      </c>
      <c r="G31" s="27">
        <f t="shared" si="1"/>
        <v>31.6</v>
      </c>
    </row>
    <row r="32" spans="1:7" ht="15.9" customHeight="1" thickBot="1" x14ac:dyDescent="0.35">
      <c r="A32" s="33"/>
      <c r="B32" s="33"/>
      <c r="C32" s="33"/>
      <c r="D32" s="34"/>
      <c r="E32" s="35"/>
      <c r="F32" s="36"/>
      <c r="G32" s="36"/>
    </row>
    <row r="33" spans="1:7" ht="15.9" customHeight="1" thickTop="1" x14ac:dyDescent="0.3">
      <c r="A33" s="37"/>
      <c r="B33" s="37"/>
      <c r="C33" s="37"/>
      <c r="D33" s="38"/>
      <c r="E33" s="39"/>
      <c r="F33" s="40" t="s">
        <v>17</v>
      </c>
      <c r="G33" s="41">
        <f>SUM(G26:G32)</f>
        <v>10887.602425419251</v>
      </c>
    </row>
    <row r="34" spans="1:7" ht="15.9" customHeight="1" x14ac:dyDescent="0.3">
      <c r="A34" s="42"/>
      <c r="B34" s="42"/>
      <c r="C34" s="42"/>
      <c r="D34" s="43"/>
      <c r="F34" s="50"/>
      <c r="G34" s="51"/>
    </row>
    <row r="35" spans="1:7" ht="15.9" customHeight="1" x14ac:dyDescent="0.3">
      <c r="A35" s="19" t="s">
        <v>38</v>
      </c>
      <c r="B35" s="42"/>
      <c r="C35" s="42"/>
      <c r="D35" s="43"/>
    </row>
    <row r="36" spans="1:7" ht="15.9" customHeight="1" thickBot="1" x14ac:dyDescent="0.35">
      <c r="A36" s="12" t="s">
        <v>2</v>
      </c>
      <c r="B36" s="12" t="s">
        <v>3</v>
      </c>
      <c r="C36" s="12" t="s">
        <v>4</v>
      </c>
      <c r="D36" s="13" t="s">
        <v>5</v>
      </c>
      <c r="E36" s="14" t="s">
        <v>6</v>
      </c>
      <c r="F36" s="15" t="s">
        <v>7</v>
      </c>
      <c r="G36" s="15" t="s">
        <v>8</v>
      </c>
    </row>
    <row r="37" spans="1:7" ht="15.9" customHeight="1" thickTop="1" x14ac:dyDescent="0.3">
      <c r="A37" s="45">
        <v>40102</v>
      </c>
      <c r="B37" s="46" t="s">
        <v>40</v>
      </c>
      <c r="C37" s="46"/>
      <c r="D37" s="25" t="s">
        <v>106</v>
      </c>
      <c r="E37" s="26">
        <v>29</v>
      </c>
      <c r="F37" s="44">
        <v>5</v>
      </c>
      <c r="G37" s="27">
        <f t="shared" ref="G37:G46" si="2">E37*F37</f>
        <v>145</v>
      </c>
    </row>
    <row r="38" spans="1:7" ht="15.9" customHeight="1" x14ac:dyDescent="0.3">
      <c r="A38" s="45" t="s">
        <v>41</v>
      </c>
      <c r="B38" s="45" t="s">
        <v>42</v>
      </c>
      <c r="C38" s="45" t="s">
        <v>43</v>
      </c>
      <c r="D38" s="25" t="s">
        <v>106</v>
      </c>
      <c r="E38" s="26">
        <v>251</v>
      </c>
      <c r="F38" s="44">
        <v>8.0508459012252107</v>
      </c>
      <c r="G38" s="27">
        <f t="shared" si="2"/>
        <v>2020.762321207528</v>
      </c>
    </row>
    <row r="39" spans="1:7" ht="15.9" customHeight="1" x14ac:dyDescent="0.3">
      <c r="A39" s="45" t="s">
        <v>44</v>
      </c>
      <c r="B39" s="45" t="s">
        <v>42</v>
      </c>
      <c r="C39" s="45" t="s">
        <v>45</v>
      </c>
      <c r="D39" s="25" t="s">
        <v>106</v>
      </c>
      <c r="E39" s="26">
        <v>165</v>
      </c>
      <c r="F39" s="44">
        <v>8.7059304913477327</v>
      </c>
      <c r="G39" s="27">
        <f t="shared" si="2"/>
        <v>1436.478531072376</v>
      </c>
    </row>
    <row r="40" spans="1:7" ht="15.9" customHeight="1" x14ac:dyDescent="0.3">
      <c r="A40" s="45" t="s">
        <v>46</v>
      </c>
      <c r="B40" s="45" t="s">
        <v>42</v>
      </c>
      <c r="C40" s="45" t="s">
        <v>47</v>
      </c>
      <c r="D40" s="25" t="s">
        <v>106</v>
      </c>
      <c r="E40" s="26">
        <v>164</v>
      </c>
      <c r="F40" s="44">
        <v>9.4585847279038049</v>
      </c>
      <c r="G40" s="27">
        <f t="shared" si="2"/>
        <v>1551.2078953762241</v>
      </c>
    </row>
    <row r="41" spans="1:7" ht="15.9" customHeight="1" x14ac:dyDescent="0.3">
      <c r="A41" s="45" t="s">
        <v>51</v>
      </c>
      <c r="B41" s="45" t="s">
        <v>52</v>
      </c>
      <c r="C41" s="45" t="s">
        <v>53</v>
      </c>
      <c r="D41" s="25" t="s">
        <v>106</v>
      </c>
      <c r="E41" s="26">
        <v>219</v>
      </c>
      <c r="F41" s="44">
        <v>10.35</v>
      </c>
      <c r="G41" s="27">
        <f t="shared" si="2"/>
        <v>2266.65</v>
      </c>
    </row>
    <row r="42" spans="1:7" ht="15.9" customHeight="1" x14ac:dyDescent="0.3">
      <c r="A42" s="45" t="s">
        <v>56</v>
      </c>
      <c r="B42" s="45" t="s">
        <v>55</v>
      </c>
      <c r="C42" s="45" t="s">
        <v>57</v>
      </c>
      <c r="D42" s="25" t="s">
        <v>106</v>
      </c>
      <c r="E42" s="26">
        <v>164</v>
      </c>
      <c r="F42" s="44">
        <v>7.98</v>
      </c>
      <c r="G42" s="27">
        <f t="shared" si="2"/>
        <v>1308.72</v>
      </c>
    </row>
    <row r="43" spans="1:7" ht="15.9" customHeight="1" x14ac:dyDescent="0.3">
      <c r="A43" s="45" t="s">
        <v>58</v>
      </c>
      <c r="B43" s="45" t="s">
        <v>59</v>
      </c>
      <c r="C43" s="45" t="s">
        <v>53</v>
      </c>
      <c r="D43" s="25" t="s">
        <v>106</v>
      </c>
      <c r="E43" s="26">
        <v>117</v>
      </c>
      <c r="F43" s="44">
        <v>47.2</v>
      </c>
      <c r="G43" s="27">
        <f t="shared" si="2"/>
        <v>5522.4000000000005</v>
      </c>
    </row>
    <row r="44" spans="1:7" ht="15.9" customHeight="1" x14ac:dyDescent="0.3">
      <c r="A44" s="45" t="s">
        <v>60</v>
      </c>
      <c r="B44" s="45" t="s">
        <v>61</v>
      </c>
      <c r="C44" s="45" t="s">
        <v>57</v>
      </c>
      <c r="D44" s="25" t="s">
        <v>106</v>
      </c>
      <c r="E44" s="26">
        <v>131</v>
      </c>
      <c r="F44" s="44">
        <v>14.75</v>
      </c>
      <c r="G44" s="27">
        <f t="shared" si="2"/>
        <v>1932.25</v>
      </c>
    </row>
    <row r="45" spans="1:7" ht="15.9" customHeight="1" x14ac:dyDescent="0.3">
      <c r="A45" s="45" t="s">
        <v>62</v>
      </c>
      <c r="B45" s="45" t="s">
        <v>63</v>
      </c>
      <c r="C45" s="45" t="s">
        <v>57</v>
      </c>
      <c r="D45" s="25" t="s">
        <v>106</v>
      </c>
      <c r="E45" s="26">
        <v>139</v>
      </c>
      <c r="F45" s="44">
        <v>7.8</v>
      </c>
      <c r="G45" s="27">
        <f t="shared" si="2"/>
        <v>1084.2</v>
      </c>
    </row>
    <row r="46" spans="1:7" ht="15.9" customHeight="1" x14ac:dyDescent="0.3">
      <c r="A46" s="45">
        <v>44501</v>
      </c>
      <c r="B46" s="45" t="s">
        <v>119</v>
      </c>
      <c r="C46" s="45" t="s">
        <v>120</v>
      </c>
      <c r="D46" s="25" t="s">
        <v>106</v>
      </c>
      <c r="E46" s="26">
        <v>23</v>
      </c>
      <c r="F46" s="44">
        <v>4.4883361124121786</v>
      </c>
      <c r="G46" s="27">
        <f t="shared" si="2"/>
        <v>103.23173058548011</v>
      </c>
    </row>
    <row r="47" spans="1:7" ht="15.9" customHeight="1" x14ac:dyDescent="0.3">
      <c r="A47" s="45">
        <v>45001</v>
      </c>
      <c r="B47" s="45" t="s">
        <v>65</v>
      </c>
      <c r="C47" s="45" t="s">
        <v>121</v>
      </c>
      <c r="D47" s="25" t="s">
        <v>25</v>
      </c>
      <c r="E47" s="26">
        <v>89</v>
      </c>
      <c r="F47" s="44">
        <v>20</v>
      </c>
      <c r="G47" s="27">
        <f t="shared" ref="G47" si="3">E47*F47</f>
        <v>1780</v>
      </c>
    </row>
    <row r="48" spans="1:7" ht="15.9" customHeight="1" thickBot="1" x14ac:dyDescent="0.35">
      <c r="A48" s="33"/>
      <c r="B48" s="52"/>
      <c r="C48" s="52"/>
      <c r="D48" s="34"/>
      <c r="E48" s="35"/>
      <c r="F48" s="36"/>
      <c r="G48" s="36"/>
    </row>
    <row r="49" spans="1:7" ht="15.9" customHeight="1" thickTop="1" x14ac:dyDescent="0.3">
      <c r="A49" s="37"/>
      <c r="B49" s="37"/>
      <c r="C49" s="37"/>
      <c r="D49" s="38"/>
      <c r="E49" s="39"/>
      <c r="F49" s="40" t="s">
        <v>17</v>
      </c>
      <c r="G49" s="41">
        <f>SUM(G37:G48)</f>
        <v>19150.900478241609</v>
      </c>
    </row>
    <row r="50" spans="1:7" ht="15.9" customHeight="1" x14ac:dyDescent="0.3">
      <c r="A50" s="42"/>
      <c r="B50" s="53"/>
      <c r="C50" s="53"/>
      <c r="D50" s="43"/>
    </row>
    <row r="51" spans="1:7" ht="15.9" customHeight="1" x14ac:dyDescent="0.3">
      <c r="A51" s="19" t="s">
        <v>67</v>
      </c>
      <c r="B51" s="53"/>
      <c r="C51" s="53"/>
      <c r="D51" s="43"/>
    </row>
    <row r="52" spans="1:7" ht="15.9" customHeight="1" thickBot="1" x14ac:dyDescent="0.35">
      <c r="A52" s="12" t="s">
        <v>2</v>
      </c>
      <c r="B52" s="12" t="s">
        <v>3</v>
      </c>
      <c r="C52" s="12" t="s">
        <v>4</v>
      </c>
      <c r="D52" s="13" t="s">
        <v>5</v>
      </c>
      <c r="E52" s="14" t="s">
        <v>6</v>
      </c>
      <c r="F52" s="15" t="s">
        <v>7</v>
      </c>
      <c r="G52" s="15" t="s">
        <v>8</v>
      </c>
    </row>
    <row r="53" spans="1:7" ht="15.9" customHeight="1" thickTop="1" thickBot="1" x14ac:dyDescent="0.35">
      <c r="A53" s="33"/>
      <c r="B53" s="33"/>
      <c r="C53" s="33"/>
      <c r="D53" s="34"/>
      <c r="E53" s="35"/>
      <c r="F53" s="36"/>
      <c r="G53" s="36"/>
    </row>
    <row r="54" spans="1:7" ht="15.9" customHeight="1" thickTop="1" x14ac:dyDescent="0.3">
      <c r="A54" s="37"/>
      <c r="B54" s="37"/>
      <c r="C54" s="37"/>
      <c r="D54" s="38"/>
      <c r="E54" s="39"/>
      <c r="F54" s="40" t="s">
        <v>17</v>
      </c>
      <c r="G54" s="41">
        <f>SUM(G53:G53)</f>
        <v>0</v>
      </c>
    </row>
    <row r="55" spans="1:7" ht="15.9" customHeight="1" x14ac:dyDescent="0.3">
      <c r="A55" s="42"/>
      <c r="B55" s="42"/>
      <c r="C55" s="42"/>
      <c r="D55" s="43"/>
    </row>
    <row r="56" spans="1:7" ht="15.9" customHeight="1" x14ac:dyDescent="0.3">
      <c r="A56" s="19" t="s">
        <v>78</v>
      </c>
    </row>
    <row r="57" spans="1:7" ht="15.9" customHeight="1" thickBot="1" x14ac:dyDescent="0.35">
      <c r="A57" s="12" t="s">
        <v>2</v>
      </c>
      <c r="B57" s="12" t="s">
        <v>3</v>
      </c>
      <c r="C57" s="12" t="s">
        <v>4</v>
      </c>
      <c r="D57" s="13" t="s">
        <v>5</v>
      </c>
      <c r="E57" s="14" t="s">
        <v>6</v>
      </c>
      <c r="F57" s="15" t="s">
        <v>7</v>
      </c>
      <c r="G57" s="15" t="s">
        <v>8</v>
      </c>
    </row>
    <row r="58" spans="1:7" ht="15.9" customHeight="1" thickTop="1" thickBot="1" x14ac:dyDescent="0.35">
      <c r="A58" s="33"/>
      <c r="B58" s="33"/>
      <c r="C58" s="33"/>
      <c r="D58" s="34"/>
      <c r="E58" s="35"/>
      <c r="F58" s="36"/>
      <c r="G58" s="36"/>
    </row>
    <row r="59" spans="1:7" ht="15.9" customHeight="1" thickTop="1" x14ac:dyDescent="0.3">
      <c r="A59" s="37"/>
      <c r="B59" s="37"/>
      <c r="C59" s="37"/>
      <c r="D59" s="38"/>
      <c r="E59" s="39"/>
      <c r="F59" s="40" t="s">
        <v>17</v>
      </c>
      <c r="G59" s="41">
        <f>SUM(G58:G58)</f>
        <v>0</v>
      </c>
    </row>
    <row r="60" spans="1:7" ht="15.9" customHeight="1" x14ac:dyDescent="0.3">
      <c r="A60" s="42"/>
      <c r="B60" s="42"/>
      <c r="C60" s="42"/>
      <c r="D60" s="43"/>
    </row>
    <row r="61" spans="1:7" ht="15.9" customHeight="1" x14ac:dyDescent="0.3">
      <c r="A61" s="19" t="s">
        <v>81</v>
      </c>
    </row>
    <row r="62" spans="1:7" ht="15.9" customHeight="1" thickBot="1" x14ac:dyDescent="0.35">
      <c r="A62" s="12" t="s">
        <v>2</v>
      </c>
      <c r="B62" s="12" t="s">
        <v>3</v>
      </c>
      <c r="C62" s="12" t="s">
        <v>4</v>
      </c>
      <c r="D62" s="13" t="s">
        <v>5</v>
      </c>
      <c r="E62" s="14" t="s">
        <v>6</v>
      </c>
      <c r="F62" s="15" t="s">
        <v>7</v>
      </c>
      <c r="G62" s="15" t="s">
        <v>8</v>
      </c>
    </row>
    <row r="63" spans="1:7" ht="15.9" customHeight="1" thickTop="1" x14ac:dyDescent="0.3">
      <c r="A63" s="45">
        <v>70101</v>
      </c>
      <c r="B63" s="45" t="s">
        <v>82</v>
      </c>
      <c r="C63" s="45"/>
      <c r="D63" s="25" t="s">
        <v>23</v>
      </c>
      <c r="E63" s="26">
        <v>1</v>
      </c>
      <c r="F63" s="44">
        <v>110</v>
      </c>
      <c r="G63" s="27">
        <f t="shared" ref="G63:G64" si="4">E63*F63</f>
        <v>110</v>
      </c>
    </row>
    <row r="64" spans="1:7" ht="15.9" customHeight="1" x14ac:dyDescent="0.3">
      <c r="A64" s="45">
        <v>70202</v>
      </c>
      <c r="B64" s="45" t="s">
        <v>84</v>
      </c>
      <c r="C64" s="45"/>
      <c r="D64" s="25" t="s">
        <v>106</v>
      </c>
      <c r="E64" s="26">
        <v>2.2999999999999998</v>
      </c>
      <c r="F64" s="44">
        <v>15</v>
      </c>
      <c r="G64" s="27">
        <f t="shared" si="4"/>
        <v>34.5</v>
      </c>
    </row>
    <row r="65" spans="1:7" ht="15.9" customHeight="1" thickBot="1" x14ac:dyDescent="0.35">
      <c r="A65" s="33"/>
      <c r="B65" s="33"/>
      <c r="C65" s="33"/>
      <c r="D65" s="34"/>
      <c r="E65" s="35"/>
      <c r="F65" s="36"/>
      <c r="G65" s="36"/>
    </row>
    <row r="66" spans="1:7" ht="15.9" customHeight="1" thickTop="1" x14ac:dyDescent="0.3">
      <c r="A66" s="37"/>
      <c r="B66" s="37"/>
      <c r="C66" s="37"/>
      <c r="D66" s="38"/>
      <c r="E66" s="39"/>
      <c r="F66" s="40" t="s">
        <v>17</v>
      </c>
      <c r="G66" s="41">
        <f>SUM(G63:G65)</f>
        <v>144.5</v>
      </c>
    </row>
    <row r="67" spans="1:7" ht="15.9" customHeight="1" x14ac:dyDescent="0.3">
      <c r="A67" s="42"/>
      <c r="B67" s="42"/>
      <c r="C67" s="42"/>
      <c r="D67" s="43"/>
    </row>
    <row r="68" spans="1:7" ht="15.9" customHeight="1" x14ac:dyDescent="0.3">
      <c r="A68" s="19" t="s">
        <v>86</v>
      </c>
    </row>
    <row r="69" spans="1:7" ht="15.9" customHeight="1" thickBot="1" x14ac:dyDescent="0.35">
      <c r="A69" s="12" t="s">
        <v>2</v>
      </c>
      <c r="B69" s="12" t="s">
        <v>3</v>
      </c>
      <c r="C69" s="12" t="s">
        <v>4</v>
      </c>
      <c r="D69" s="13" t="s">
        <v>5</v>
      </c>
      <c r="E69" s="14" t="s">
        <v>6</v>
      </c>
      <c r="F69" s="15" t="s">
        <v>7</v>
      </c>
      <c r="G69" s="15" t="s">
        <v>8</v>
      </c>
    </row>
    <row r="70" spans="1:7" ht="27" customHeight="1" thickTop="1" x14ac:dyDescent="0.3">
      <c r="A70" s="45">
        <v>80308</v>
      </c>
      <c r="B70" s="46" t="s">
        <v>90</v>
      </c>
      <c r="C70" s="46"/>
      <c r="D70" s="25" t="s">
        <v>25</v>
      </c>
      <c r="E70" s="26">
        <v>55</v>
      </c>
      <c r="F70" s="44">
        <v>12.9</v>
      </c>
      <c r="G70" s="27">
        <f t="shared" ref="G70:G71" si="5">E70*F70</f>
        <v>709.5</v>
      </c>
    </row>
    <row r="71" spans="1:7" ht="15.9" customHeight="1" x14ac:dyDescent="0.3">
      <c r="A71" s="45">
        <v>80311</v>
      </c>
      <c r="B71" s="46" t="s">
        <v>108</v>
      </c>
      <c r="C71" s="46"/>
      <c r="D71" s="25" t="s">
        <v>20</v>
      </c>
      <c r="E71" s="26">
        <v>2</v>
      </c>
      <c r="F71" s="44">
        <v>10</v>
      </c>
      <c r="G71" s="27">
        <f t="shared" si="5"/>
        <v>20</v>
      </c>
    </row>
    <row r="72" spans="1:7" ht="15.9" customHeight="1" x14ac:dyDescent="0.3">
      <c r="A72" s="45">
        <v>80314</v>
      </c>
      <c r="B72" s="46" t="s">
        <v>122</v>
      </c>
      <c r="C72" s="46"/>
      <c r="D72" s="25" t="s">
        <v>80</v>
      </c>
      <c r="E72" s="26">
        <v>1</v>
      </c>
      <c r="F72" s="44">
        <v>90</v>
      </c>
      <c r="G72" s="27">
        <f t="shared" ref="G72:G77" si="6">E72*F72</f>
        <v>90</v>
      </c>
    </row>
    <row r="73" spans="1:7" ht="15.9" customHeight="1" x14ac:dyDescent="0.3">
      <c r="A73" s="45" t="s">
        <v>113</v>
      </c>
      <c r="B73" s="46" t="s">
        <v>123</v>
      </c>
      <c r="C73" s="46"/>
      <c r="D73" s="25" t="s">
        <v>20</v>
      </c>
      <c r="E73" s="26">
        <v>1</v>
      </c>
      <c r="F73" s="44">
        <v>250</v>
      </c>
      <c r="G73" s="27">
        <f t="shared" si="6"/>
        <v>250</v>
      </c>
    </row>
    <row r="74" spans="1:7" ht="26" x14ac:dyDescent="0.3">
      <c r="A74" s="45" t="s">
        <v>114</v>
      </c>
      <c r="B74" s="46" t="s">
        <v>116</v>
      </c>
      <c r="C74" s="46"/>
      <c r="D74" s="25" t="s">
        <v>20</v>
      </c>
      <c r="E74" s="26">
        <v>1</v>
      </c>
      <c r="F74" s="44">
        <v>630</v>
      </c>
      <c r="G74" s="27">
        <f t="shared" si="6"/>
        <v>630</v>
      </c>
    </row>
    <row r="75" spans="1:7" ht="15.9" customHeight="1" x14ac:dyDescent="0.3">
      <c r="A75" s="45">
        <v>80324</v>
      </c>
      <c r="B75" s="45" t="s">
        <v>88</v>
      </c>
      <c r="C75" s="45"/>
      <c r="D75" s="25" t="s">
        <v>79</v>
      </c>
      <c r="E75" s="26">
        <v>1</v>
      </c>
      <c r="F75" s="44">
        <v>250</v>
      </c>
      <c r="G75" s="27">
        <f t="shared" si="6"/>
        <v>250</v>
      </c>
    </row>
    <row r="76" spans="1:7" ht="15.9" customHeight="1" x14ac:dyDescent="0.3">
      <c r="A76" s="45">
        <v>80325</v>
      </c>
      <c r="B76" s="45" t="s">
        <v>89</v>
      </c>
      <c r="C76" s="45"/>
      <c r="D76" s="25" t="s">
        <v>25</v>
      </c>
      <c r="E76" s="26">
        <v>55</v>
      </c>
      <c r="F76" s="44">
        <v>1.2</v>
      </c>
      <c r="G76" s="27">
        <f t="shared" si="6"/>
        <v>66</v>
      </c>
    </row>
    <row r="77" spans="1:7" ht="15.9" customHeight="1" thickBot="1" x14ac:dyDescent="0.35">
      <c r="A77" s="33">
        <v>81005</v>
      </c>
      <c r="B77" s="33" t="s">
        <v>91</v>
      </c>
      <c r="C77" s="33"/>
      <c r="D77" s="34" t="s">
        <v>25</v>
      </c>
      <c r="E77" s="35"/>
      <c r="F77" s="27">
        <v>0.5</v>
      </c>
      <c r="G77" s="27">
        <f t="shared" si="6"/>
        <v>0</v>
      </c>
    </row>
    <row r="78" spans="1:7" ht="15.9" customHeight="1" thickTop="1" thickBot="1" x14ac:dyDescent="0.35">
      <c r="A78" s="33"/>
      <c r="B78" s="33"/>
      <c r="C78" s="33"/>
      <c r="D78" s="34"/>
      <c r="E78" s="35"/>
      <c r="F78" s="36"/>
      <c r="G78" s="36"/>
    </row>
    <row r="79" spans="1:7" ht="15.9" customHeight="1" thickTop="1" x14ac:dyDescent="0.3">
      <c r="A79" s="37"/>
      <c r="B79" s="37"/>
      <c r="C79" s="37"/>
      <c r="D79" s="38"/>
      <c r="E79" s="39"/>
      <c r="F79" s="40" t="s">
        <v>17</v>
      </c>
      <c r="G79" s="41">
        <f>SUM(G70:G78)</f>
        <v>2015.5</v>
      </c>
    </row>
    <row r="80" spans="1:7" ht="15.9" customHeight="1" x14ac:dyDescent="0.3">
      <c r="A80" s="42"/>
      <c r="B80" s="42"/>
      <c r="C80" s="42"/>
      <c r="D80" s="43"/>
      <c r="F80" s="50"/>
      <c r="G80" s="51"/>
    </row>
    <row r="81" spans="1:7" ht="15.9" customHeight="1" x14ac:dyDescent="0.3">
      <c r="A81" s="19" t="s">
        <v>92</v>
      </c>
    </row>
    <row r="82" spans="1:7" ht="15.9" customHeight="1" thickBot="1" x14ac:dyDescent="0.35">
      <c r="A82" s="12" t="s">
        <v>2</v>
      </c>
      <c r="B82" s="12" t="s">
        <v>3</v>
      </c>
      <c r="C82" s="12" t="s">
        <v>4</v>
      </c>
      <c r="D82" s="13" t="s">
        <v>5</v>
      </c>
      <c r="E82" s="14" t="s">
        <v>6</v>
      </c>
      <c r="F82" s="15" t="s">
        <v>7</v>
      </c>
      <c r="G82" s="15" t="s">
        <v>8</v>
      </c>
    </row>
    <row r="83" spans="1:7" ht="15.9" customHeight="1" thickTop="1" x14ac:dyDescent="0.3">
      <c r="A83" s="37">
        <v>90201</v>
      </c>
      <c r="B83" s="37" t="s">
        <v>93</v>
      </c>
      <c r="C83" s="37"/>
      <c r="D83" s="38" t="s">
        <v>106</v>
      </c>
      <c r="E83" s="26">
        <v>104</v>
      </c>
      <c r="F83" s="44">
        <v>2</v>
      </c>
      <c r="G83" s="44">
        <f t="shared" ref="G83:G86" si="7">E83*F83</f>
        <v>208</v>
      </c>
    </row>
    <row r="84" spans="1:7" ht="15.9" customHeight="1" x14ac:dyDescent="0.3">
      <c r="A84" s="45">
        <v>91101</v>
      </c>
      <c r="B84" s="45" t="s">
        <v>96</v>
      </c>
      <c r="C84" s="45"/>
      <c r="D84" s="25" t="s">
        <v>20</v>
      </c>
      <c r="E84" s="26">
        <v>1</v>
      </c>
      <c r="F84" s="27">
        <v>0</v>
      </c>
      <c r="G84" s="27">
        <f t="shared" si="7"/>
        <v>0</v>
      </c>
    </row>
    <row r="85" spans="1:7" ht="15.9" customHeight="1" x14ac:dyDescent="0.3">
      <c r="A85" s="45">
        <v>93001</v>
      </c>
      <c r="B85" s="45" t="s">
        <v>97</v>
      </c>
      <c r="C85" s="45"/>
      <c r="D85" s="25" t="s">
        <v>98</v>
      </c>
      <c r="E85" s="26">
        <v>1</v>
      </c>
      <c r="F85" s="27">
        <v>0</v>
      </c>
      <c r="G85" s="27">
        <f t="shared" si="7"/>
        <v>0</v>
      </c>
    </row>
    <row r="86" spans="1:7" ht="15.9" customHeight="1" x14ac:dyDescent="0.3">
      <c r="A86" s="45">
        <v>93003</v>
      </c>
      <c r="B86" s="45" t="s">
        <v>99</v>
      </c>
      <c r="C86" s="45"/>
      <c r="D86" s="25" t="s">
        <v>20</v>
      </c>
      <c r="E86" s="26">
        <v>1</v>
      </c>
      <c r="F86" s="27">
        <v>0</v>
      </c>
      <c r="G86" s="27">
        <f t="shared" si="7"/>
        <v>0</v>
      </c>
    </row>
    <row r="87" spans="1:7" ht="15.9" customHeight="1" thickBot="1" x14ac:dyDescent="0.35">
      <c r="A87" s="55"/>
      <c r="B87" s="55"/>
      <c r="C87" s="55"/>
      <c r="D87" s="56"/>
      <c r="E87" s="57"/>
      <c r="F87" s="58"/>
      <c r="G87" s="58"/>
    </row>
    <row r="88" spans="1:7" ht="15.9" customHeight="1" thickTop="1" x14ac:dyDescent="0.3">
      <c r="A88" s="37"/>
      <c r="B88" s="37"/>
      <c r="C88" s="37"/>
      <c r="D88" s="38"/>
      <c r="E88" s="39"/>
      <c r="F88" s="40" t="s">
        <v>17</v>
      </c>
      <c r="G88" s="41">
        <f>SUM(G83:G87)</f>
        <v>208</v>
      </c>
    </row>
    <row r="89" spans="1:7" ht="15.9" customHeight="1" x14ac:dyDescent="0.3">
      <c r="A89" s="42"/>
      <c r="B89" s="42"/>
      <c r="C89" s="42"/>
      <c r="D89" s="43"/>
      <c r="F89" s="50"/>
      <c r="G89" s="51"/>
    </row>
    <row r="90" spans="1:7" ht="15.9" customHeight="1" x14ac:dyDescent="0.3">
      <c r="A90" s="19" t="s">
        <v>100</v>
      </c>
    </row>
    <row r="91" spans="1:7" ht="15.9" customHeight="1" thickBot="1" x14ac:dyDescent="0.35">
      <c r="A91" s="12" t="s">
        <v>2</v>
      </c>
      <c r="B91" s="12" t="s">
        <v>3</v>
      </c>
      <c r="C91" s="12" t="s">
        <v>4</v>
      </c>
      <c r="D91" s="13" t="s">
        <v>5</v>
      </c>
      <c r="E91" s="14" t="s">
        <v>6</v>
      </c>
      <c r="F91" s="15" t="s">
        <v>7</v>
      </c>
      <c r="G91" s="15" t="s">
        <v>8</v>
      </c>
    </row>
    <row r="92" spans="1:7" ht="15.9" customHeight="1" thickTop="1" thickBot="1" x14ac:dyDescent="0.35">
      <c r="A92" s="12"/>
      <c r="B92" s="12"/>
      <c r="C92" s="12"/>
      <c r="D92" s="13"/>
      <c r="E92" s="35"/>
      <c r="F92" s="36"/>
      <c r="G92" s="36"/>
    </row>
    <row r="93" spans="1:7" ht="15.9" customHeight="1" thickTop="1" x14ac:dyDescent="0.3">
      <c r="A93" s="37"/>
      <c r="B93" s="37"/>
      <c r="C93" s="37"/>
      <c r="D93" s="38"/>
      <c r="E93" s="39"/>
      <c r="F93" s="40" t="s">
        <v>17</v>
      </c>
      <c r="G93" s="41">
        <f>SUM(G92:G92)</f>
        <v>0</v>
      </c>
    </row>
    <row r="94" spans="1:7" ht="15.9" customHeight="1" x14ac:dyDescent="0.3"/>
    <row r="95" spans="1:7" ht="15.9" customHeight="1" x14ac:dyDescent="0.3"/>
    <row r="96" spans="1:7" ht="15.9" customHeight="1" x14ac:dyDescent="0.3">
      <c r="A96" s="81" t="s">
        <v>101</v>
      </c>
      <c r="B96" s="81"/>
      <c r="C96" s="81"/>
      <c r="D96" s="81"/>
      <c r="E96" s="81"/>
      <c r="F96" s="59"/>
      <c r="G96" s="60"/>
    </row>
    <row r="97" spans="1:7" ht="15.9" customHeight="1" x14ac:dyDescent="0.3">
      <c r="A97" s="61"/>
      <c r="B97" s="62"/>
      <c r="C97" s="62"/>
      <c r="D97" s="63"/>
      <c r="E97" s="64"/>
      <c r="F97" s="59"/>
      <c r="G97" s="60"/>
    </row>
    <row r="98" spans="1:7" ht="15.9" customHeight="1" x14ac:dyDescent="0.3">
      <c r="A98" s="82" t="str">
        <f>A12</f>
        <v>KULUDE LOEND NR 1: ÜLDISED</v>
      </c>
      <c r="B98" s="82"/>
      <c r="C98" s="82"/>
      <c r="D98" s="82"/>
      <c r="E98" s="82"/>
      <c r="F98" s="83">
        <v>0</v>
      </c>
      <c r="G98" s="83"/>
    </row>
    <row r="99" spans="1:7" ht="15.9" customHeight="1" x14ac:dyDescent="0.3">
      <c r="A99" s="82" t="str">
        <f>A17</f>
        <v>KULUDE LOEND NR 2: EHITUSOBJEKTI ETTEVALMISTAMINE</v>
      </c>
      <c r="B99" s="82"/>
      <c r="C99" s="82"/>
      <c r="D99" s="82"/>
      <c r="E99" s="82"/>
      <c r="F99" s="83">
        <v>1013.48</v>
      </c>
      <c r="G99" s="83"/>
    </row>
    <row r="100" spans="1:7" ht="15.9" customHeight="1" x14ac:dyDescent="0.3">
      <c r="A100" s="82" t="str">
        <f>A24</f>
        <v>KULUDE LOEND NR 3: MULLATÖÖD</v>
      </c>
      <c r="B100" s="82"/>
      <c r="C100" s="82"/>
      <c r="D100" s="82"/>
      <c r="E100" s="82"/>
      <c r="F100" s="83">
        <v>10887.602425419251</v>
      </c>
      <c r="G100" s="83"/>
    </row>
    <row r="101" spans="1:7" ht="15.9" customHeight="1" x14ac:dyDescent="0.3">
      <c r="A101" s="82" t="str">
        <f>A35</f>
        <v>KULUDE LOEND NR 4: KATEND</v>
      </c>
      <c r="B101" s="82"/>
      <c r="C101" s="82"/>
      <c r="D101" s="82"/>
      <c r="E101" s="82"/>
      <c r="F101" s="83">
        <v>19150.900478241609</v>
      </c>
      <c r="G101" s="83"/>
    </row>
    <row r="102" spans="1:7" ht="15.9" customHeight="1" x14ac:dyDescent="0.3">
      <c r="A102" s="82" t="str">
        <f>A51</f>
        <v>KULUDE LOEND NR 5: DRENAAŽ JA TRUUBID</v>
      </c>
      <c r="B102" s="82"/>
      <c r="C102" s="82"/>
      <c r="D102" s="82"/>
      <c r="E102" s="82"/>
      <c r="F102" s="83">
        <v>0</v>
      </c>
      <c r="G102" s="83"/>
    </row>
    <row r="103" spans="1:7" ht="15.9" customHeight="1" x14ac:dyDescent="0.3">
      <c r="A103" s="82" t="str">
        <f>A56</f>
        <v>KULUDE LOEND NR 6: KONSTRUKTSIOONID</v>
      </c>
      <c r="B103" s="82"/>
      <c r="C103" s="82"/>
      <c r="D103" s="82"/>
      <c r="E103" s="82"/>
      <c r="F103" s="83">
        <v>0</v>
      </c>
      <c r="G103" s="83"/>
    </row>
    <row r="104" spans="1:7" ht="15.9" customHeight="1" x14ac:dyDescent="0.3">
      <c r="A104" s="82" t="str">
        <f>A61</f>
        <v>KULUDE LOEND NR 7: LIIKLUSKORRALDUS- JA OHUTUSVAHENDID</v>
      </c>
      <c r="B104" s="82"/>
      <c r="C104" s="82"/>
      <c r="D104" s="82"/>
      <c r="E104" s="82"/>
      <c r="F104" s="83">
        <v>144.5</v>
      </c>
      <c r="G104" s="83"/>
    </row>
    <row r="105" spans="1:7" ht="15.9" customHeight="1" x14ac:dyDescent="0.3">
      <c r="A105" s="82" t="str">
        <f>A68</f>
        <v>KULUDE LOEND NR 8: TEHNOVÕRGUD</v>
      </c>
      <c r="B105" s="82"/>
      <c r="C105" s="82"/>
      <c r="D105" s="82"/>
      <c r="E105" s="82"/>
      <c r="F105" s="83">
        <v>2015.5</v>
      </c>
      <c r="G105" s="83"/>
    </row>
    <row r="106" spans="1:7" ht="15.9" customHeight="1" x14ac:dyDescent="0.3">
      <c r="A106" s="82" t="str">
        <f>A81</f>
        <v>KULUDE LOEND NR 9: MAASTIKUKUJUNDUSTÖÖD</v>
      </c>
      <c r="B106" s="82"/>
      <c r="C106" s="82"/>
      <c r="D106" s="82"/>
      <c r="E106" s="82"/>
      <c r="F106" s="83">
        <v>208</v>
      </c>
      <c r="G106" s="83"/>
    </row>
    <row r="107" spans="1:7" ht="15.9" customHeight="1" x14ac:dyDescent="0.3">
      <c r="A107" s="82" t="str">
        <f>A90</f>
        <v>KULUDE LOEND NR 10: TALIHOOLE</v>
      </c>
      <c r="B107" s="82"/>
      <c r="C107" s="82"/>
      <c r="D107" s="82"/>
      <c r="E107" s="82"/>
      <c r="F107" s="83">
        <v>0</v>
      </c>
      <c r="G107" s="83"/>
    </row>
    <row r="108" spans="1:7" ht="15.9" customHeight="1" x14ac:dyDescent="0.3">
      <c r="A108" s="61"/>
      <c r="B108" s="62"/>
      <c r="C108" s="62"/>
      <c r="D108" s="63"/>
      <c r="E108" s="64"/>
      <c r="F108" s="65"/>
      <c r="G108" s="60"/>
    </row>
    <row r="109" spans="1:7" ht="15.9" customHeight="1" x14ac:dyDescent="0.3">
      <c r="A109" s="61"/>
      <c r="B109" s="82" t="s">
        <v>102</v>
      </c>
      <c r="C109" s="82"/>
      <c r="D109" s="82"/>
      <c r="E109" s="82"/>
      <c r="F109" s="89">
        <f>SUM(F98:G106)</f>
        <v>33419.982903660857</v>
      </c>
      <c r="G109" s="85"/>
    </row>
    <row r="110" spans="1:7" ht="15.9" customHeight="1" x14ac:dyDescent="0.3">
      <c r="A110" s="61"/>
      <c r="B110" s="82" t="s">
        <v>124</v>
      </c>
      <c r="C110" s="82"/>
      <c r="D110" s="82"/>
      <c r="E110" s="82"/>
      <c r="F110" s="89">
        <f>F109*0.1</f>
        <v>3341.9982903660857</v>
      </c>
      <c r="G110" s="85"/>
    </row>
    <row r="111" spans="1:7" ht="15.9" customHeight="1" x14ac:dyDescent="0.3">
      <c r="A111" s="61"/>
      <c r="B111" s="82" t="s">
        <v>103</v>
      </c>
      <c r="C111" s="82"/>
      <c r="D111" s="82"/>
      <c r="E111" s="82"/>
      <c r="G111" s="77">
        <f>F110+F109</f>
        <v>36761.981194026943</v>
      </c>
    </row>
    <row r="112" spans="1:7" ht="15.9" customHeight="1" x14ac:dyDescent="0.3">
      <c r="A112" s="61"/>
      <c r="B112" s="82" t="s">
        <v>104</v>
      </c>
      <c r="C112" s="82"/>
      <c r="D112" s="82"/>
      <c r="E112" s="82"/>
      <c r="F112" s="89">
        <f>G111*0.2</f>
        <v>7352.3962388053887</v>
      </c>
      <c r="G112" s="85"/>
    </row>
    <row r="113" spans="2:7" x14ac:dyDescent="0.3">
      <c r="B113" s="82" t="s">
        <v>105</v>
      </c>
      <c r="C113" s="82"/>
      <c r="D113" s="82"/>
      <c r="E113" s="82"/>
      <c r="F113" s="89">
        <f>F112+G111</f>
        <v>44114.377432832334</v>
      </c>
      <c r="G113" s="85"/>
    </row>
  </sheetData>
  <mergeCells count="33">
    <mergeCell ref="B112:E112"/>
    <mergeCell ref="F112:G112"/>
    <mergeCell ref="B113:E113"/>
    <mergeCell ref="F113:G113"/>
    <mergeCell ref="B109:E109"/>
    <mergeCell ref="F109:G109"/>
    <mergeCell ref="B110:E110"/>
    <mergeCell ref="F110:G110"/>
    <mergeCell ref="B111:E111"/>
    <mergeCell ref="A105:E105"/>
    <mergeCell ref="F105:G105"/>
    <mergeCell ref="A106:E106"/>
    <mergeCell ref="F106:G106"/>
    <mergeCell ref="A107:E107"/>
    <mergeCell ref="F107:G107"/>
    <mergeCell ref="A102:E102"/>
    <mergeCell ref="F102:G102"/>
    <mergeCell ref="A103:E103"/>
    <mergeCell ref="F103:G103"/>
    <mergeCell ref="A104:E104"/>
    <mergeCell ref="F104:G104"/>
    <mergeCell ref="A99:E99"/>
    <mergeCell ref="F99:G99"/>
    <mergeCell ref="A100:E100"/>
    <mergeCell ref="F100:G100"/>
    <mergeCell ref="A101:E101"/>
    <mergeCell ref="F101:G101"/>
    <mergeCell ref="A3:G3"/>
    <mergeCell ref="A4:G4"/>
    <mergeCell ref="A7:G7"/>
    <mergeCell ref="A96:E96"/>
    <mergeCell ref="A98:E98"/>
    <mergeCell ref="F98:G9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Künka ja Apametsa tee</vt:lpstr>
      <vt:lpstr>Bussipeatus ja parkimiskohad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Priit Palgi</dc:creator>
  <cp:lastModifiedBy>Raivo Altmets</cp:lastModifiedBy>
  <dcterms:created xsi:type="dcterms:W3CDTF">2021-06-11T14:40:13Z</dcterms:created>
  <dcterms:modified xsi:type="dcterms:W3CDTF">2021-12-03T09:46:58Z</dcterms:modified>
</cp:coreProperties>
</file>